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Windows\TEMP\DML0018007D.TMP\"/>
    </mc:Choice>
  </mc:AlternateContent>
  <bookViews>
    <workbookView xWindow="0" yWindow="2445" windowWidth="6960" windowHeight="3900" firstSheet="12" activeTab="12"/>
  </bookViews>
  <sheets>
    <sheet name="0.Полезная информация по измене" sheetId="1" r:id="rId1"/>
    <sheet name="1.Титульный лист" sheetId="2" r:id="rId2"/>
    <sheet name="2.Раздел 1.1. Поступления и вып" sheetId="3" r:id="rId3"/>
    <sheet name="2.Раздел 1.2. Поступления и вып" sheetId="4" r:id="rId4"/>
    <sheet name="2.Раздел 1.3. Поступления и вып" sheetId="5" r:id="rId5"/>
    <sheet name="2.Раздел 1.4. Поступления и вып" sheetId="6" r:id="rId6"/>
    <sheet name="3.Раздел 2. Сведения по выплата" sheetId="7" r:id="rId7"/>
    <sheet name="4.Приложение 1.1 Обоснования (р" sheetId="8" r:id="rId8"/>
    <sheet name="4.Приложение 1.2 Обоснования (р" sheetId="9" r:id="rId9"/>
    <sheet name="5.ИТОГИ Раздел 1.1. Поступления" sheetId="10" r:id="rId10"/>
    <sheet name="5.ИТОГИ Раздел 1.2. Поступления" sheetId="11" r:id="rId11"/>
    <sheet name="5.ИТОГИ Раздел 1.3. Поступления" sheetId="12" r:id="rId12"/>
    <sheet name="5.ИТОГИ Раздел 1.4. Поступления" sheetId="13" r:id="rId13"/>
  </sheets>
  <definedNames>
    <definedName name="_FilterDatabase" localSheetId="2" hidden="1">'2.Раздел 1.1. Поступления и вып'!$A$11:$M$173</definedName>
    <definedName name="_FilterDatabase" localSheetId="3" hidden="1">'2.Раздел 1.2. Поступления и вып'!$A$11:$M$173</definedName>
    <definedName name="_FilterDatabase" localSheetId="4" hidden="1">'2.Раздел 1.3. Поступления и вып'!$A$11:$M$173</definedName>
    <definedName name="_FilterDatabase" localSheetId="5" hidden="1">'2.Раздел 1.4. Поступления и вып'!$A$11:$M$173</definedName>
    <definedName name="_FilterDatabase" localSheetId="7" hidden="1">'4.Приложение 1.1 Обоснования (р'!$A$8:$P$115</definedName>
    <definedName name="_FilterDatabase" localSheetId="8" hidden="1">'4.Приложение 1.2 Обоснования (р'!$A$8:$P$316</definedName>
    <definedName name="_FilterDatabase" localSheetId="9" hidden="1">'5.ИТОГИ Раздел 1.1. Поступления'!$A$11:$M$71</definedName>
    <definedName name="_FilterDatabase" localSheetId="10" hidden="1">'5.ИТОГИ Раздел 1.2. Поступления'!$A$11:$M$71</definedName>
    <definedName name="_FilterDatabase" localSheetId="11" hidden="1">'5.ИТОГИ Раздел 1.3. Поступления'!$A$11:$M$71</definedName>
    <definedName name="_FilterDatabase" localSheetId="12" hidden="1">'5.ИТОГИ Раздел 1.4. Поступления'!$A$11:$M$71</definedName>
    <definedName name="Print_Area" localSheetId="0">'0.Полезная информация по измене'!$A$1:$Q$53</definedName>
    <definedName name="Print_Area" localSheetId="1">'1.Титульный лист'!$A$1:$H$29</definedName>
    <definedName name="Print_Area" localSheetId="2">'2.Раздел 1.1. Поступления и вып'!$A$1:$M$184</definedName>
    <definedName name="Print_Area" localSheetId="3">'2.Раздел 1.2. Поступления и вып'!$A$1:$M$184</definedName>
    <definedName name="Print_Area" localSheetId="4">'2.Раздел 1.3. Поступления и вып'!$A$1:$M$184</definedName>
    <definedName name="Print_Area" localSheetId="5">'2.Раздел 1.4. Поступления и вып'!$A$1:$M$184</definedName>
    <definedName name="Print_Area" localSheetId="7">'4.Приложение 1.1 Обоснования (р'!$A$1:$P$131</definedName>
    <definedName name="Print_Area" localSheetId="8">'4.Приложение 1.2 Обоснования (р'!$A$1:$P$331</definedName>
    <definedName name="Print_Area" localSheetId="9">'5.ИТОГИ Раздел 1.1. Поступления'!$A$1:$M$71</definedName>
    <definedName name="Print_Area" localSheetId="10">'5.ИТОГИ Раздел 1.2. Поступления'!$A$1:$M$71</definedName>
    <definedName name="Print_Area" localSheetId="11">'5.ИТОГИ Раздел 1.3. Поступления'!$A$1:$M$71</definedName>
    <definedName name="Print_Titles" localSheetId="7">'4.Приложение 1.1 Обоснования (р'!$4:$7</definedName>
    <definedName name="Print_Titles" localSheetId="8">'4.Приложение 1.2 Обоснования (р'!$4:$7</definedName>
    <definedName name="_xlnm.Print_Area" localSheetId="12">'5.ИТОГИ Раздел 1.4. Поступления'!$A$1:$M$71</definedName>
  </definedNames>
  <calcPr calcId="162913"/>
</workbook>
</file>

<file path=xl/calcChain.xml><?xml version="1.0" encoding="utf-8"?>
<calcChain xmlns="http://schemas.openxmlformats.org/spreadsheetml/2006/main">
  <c r="K29" i="13" l="1"/>
  <c r="K29" i="12" l="1"/>
  <c r="K29" i="11" l="1"/>
  <c r="K29" i="10" l="1"/>
  <c r="I21" i="9" l="1"/>
  <c r="I20" i="9"/>
  <c r="I19" i="9"/>
  <c r="I18" i="9"/>
  <c r="I17" i="9"/>
  <c r="I16" i="9"/>
  <c r="I15" i="9"/>
  <c r="I14" i="9"/>
  <c r="I13" i="9"/>
  <c r="I12" i="9"/>
  <c r="I27" i="9"/>
  <c r="I26" i="9"/>
  <c r="I25" i="9"/>
  <c r="I24" i="9"/>
  <c r="I32" i="9"/>
  <c r="I31" i="9"/>
  <c r="I58" i="9"/>
  <c r="I57" i="9"/>
  <c r="I56" i="9"/>
  <c r="I55" i="9"/>
  <c r="I177" i="9"/>
  <c r="I176" i="9"/>
  <c r="I175" i="9"/>
  <c r="I174" i="9"/>
  <c r="I173" i="9"/>
  <c r="I172" i="9"/>
  <c r="I171" i="9"/>
  <c r="I180" i="9"/>
  <c r="I195" i="9"/>
  <c r="I194" i="9"/>
  <c r="I193" i="9"/>
  <c r="I192" i="9"/>
  <c r="I191" i="9"/>
  <c r="I190" i="9"/>
  <c r="I189" i="9"/>
  <c r="I188" i="9"/>
  <c r="I187" i="9"/>
  <c r="I186" i="9"/>
  <c r="I185" i="9"/>
  <c r="I184" i="9"/>
  <c r="I183" i="9"/>
  <c r="I219" i="9"/>
  <c r="I218" i="9"/>
  <c r="I217" i="9"/>
  <c r="I216" i="9"/>
  <c r="I215" i="9"/>
  <c r="I214" i="9"/>
  <c r="I213" i="9"/>
  <c r="I212" i="9"/>
  <c r="I211" i="9"/>
  <c r="I210" i="9"/>
  <c r="I209" i="9"/>
  <c r="I208" i="9"/>
  <c r="I207" i="9"/>
  <c r="I206" i="9"/>
  <c r="I205" i="9"/>
  <c r="I204" i="9"/>
  <c r="I203" i="9"/>
  <c r="I202" i="9"/>
  <c r="I201" i="9"/>
  <c r="I235" i="9"/>
  <c r="I234" i="9"/>
  <c r="I233" i="9"/>
  <c r="I232" i="9"/>
  <c r="I231" i="9"/>
  <c r="I230" i="9"/>
  <c r="I229" i="9"/>
  <c r="I228" i="9"/>
  <c r="I227" i="9"/>
  <c r="I226" i="9"/>
  <c r="I225" i="9"/>
  <c r="I224" i="9"/>
  <c r="I223" i="9"/>
  <c r="I222" i="9"/>
  <c r="I250" i="9"/>
  <c r="I249" i="9"/>
  <c r="I248" i="9"/>
  <c r="I269" i="9"/>
  <c r="I283" i="9"/>
  <c r="I282" i="9"/>
  <c r="I281" i="9"/>
  <c r="I280" i="9"/>
  <c r="I279" i="9"/>
  <c r="I278" i="9"/>
  <c r="I277" i="9"/>
  <c r="I276" i="9"/>
  <c r="I275" i="9"/>
  <c r="I274" i="9"/>
  <c r="I273" i="9"/>
  <c r="I272" i="9"/>
  <c r="I289" i="9"/>
  <c r="I304" i="9"/>
  <c r="I303" i="9"/>
  <c r="I302" i="9"/>
  <c r="I301" i="9"/>
  <c r="I300" i="9"/>
  <c r="I299" i="9"/>
  <c r="I298" i="9"/>
  <c r="I297" i="9"/>
  <c r="I296" i="9"/>
  <c r="J11" i="9"/>
  <c r="K11" i="9"/>
  <c r="M11" i="9"/>
  <c r="M10" i="9" s="1"/>
  <c r="N11" i="9"/>
  <c r="N10" i="9" s="1"/>
  <c r="P11" i="9"/>
  <c r="P10" i="9" s="1"/>
  <c r="I22" i="9"/>
  <c r="J23" i="9"/>
  <c r="I23" i="9" s="1"/>
  <c r="K23" i="9"/>
  <c r="M23" i="9"/>
  <c r="N23" i="9"/>
  <c r="I28" i="9"/>
  <c r="J30" i="9"/>
  <c r="K30" i="9"/>
  <c r="M30" i="9"/>
  <c r="P30" i="9"/>
  <c r="I30" i="9" s="1"/>
  <c r="I33" i="9"/>
  <c r="J34" i="9"/>
  <c r="I34" i="9" s="1"/>
  <c r="M34" i="9"/>
  <c r="I35" i="9"/>
  <c r="I36" i="9"/>
  <c r="I37" i="9"/>
  <c r="M37" i="9"/>
  <c r="I38" i="9"/>
  <c r="I39" i="9"/>
  <c r="J40" i="9"/>
  <c r="K40" i="9"/>
  <c r="I40" i="9" s="1"/>
  <c r="M40" i="9"/>
  <c r="I41" i="9"/>
  <c r="I42" i="9"/>
  <c r="J43" i="9"/>
  <c r="K43" i="9"/>
  <c r="M43" i="9"/>
  <c r="I44" i="9"/>
  <c r="I45" i="9"/>
  <c r="J46" i="9"/>
  <c r="I46" i="9" s="1"/>
  <c r="K46" i="9"/>
  <c r="M46" i="9"/>
  <c r="N46" i="9"/>
  <c r="N29" i="9" s="1"/>
  <c r="I47" i="9"/>
  <c r="I48" i="9"/>
  <c r="J49" i="9"/>
  <c r="K49" i="9"/>
  <c r="M49" i="9"/>
  <c r="N49" i="9"/>
  <c r="O49" i="9"/>
  <c r="O9" i="9" s="1"/>
  <c r="P49" i="9"/>
  <c r="I50" i="9"/>
  <c r="I51" i="9"/>
  <c r="I52" i="9"/>
  <c r="J54" i="9"/>
  <c r="K54" i="9"/>
  <c r="M54" i="9"/>
  <c r="N54" i="9"/>
  <c r="P54" i="9"/>
  <c r="P53" i="9" s="1"/>
  <c r="I59" i="9"/>
  <c r="J61" i="9"/>
  <c r="I61" i="9" s="1"/>
  <c r="M61" i="9"/>
  <c r="N61" i="9"/>
  <c r="I62" i="9"/>
  <c r="I63" i="9"/>
  <c r="J64" i="9"/>
  <c r="M64" i="9"/>
  <c r="N64" i="9"/>
  <c r="I65" i="9"/>
  <c r="I66" i="9"/>
  <c r="J67" i="9"/>
  <c r="K67" i="9"/>
  <c r="K60" i="9" s="1"/>
  <c r="M67" i="9"/>
  <c r="N67" i="9"/>
  <c r="I68" i="9"/>
  <c r="I69" i="9"/>
  <c r="M70" i="9"/>
  <c r="I70" i="9" s="1"/>
  <c r="I71" i="9"/>
  <c r="J74" i="9"/>
  <c r="M74" i="9"/>
  <c r="I75" i="9"/>
  <c r="I76" i="9"/>
  <c r="M77" i="9"/>
  <c r="I77" i="9" s="1"/>
  <c r="I78" i="9"/>
  <c r="I79" i="9"/>
  <c r="J80" i="9"/>
  <c r="M80" i="9"/>
  <c r="I80" i="9" s="1"/>
  <c r="I81" i="9"/>
  <c r="K85" i="9"/>
  <c r="K84" i="9" s="1"/>
  <c r="K83" i="9" s="1"/>
  <c r="J86" i="9"/>
  <c r="J85" i="9" s="1"/>
  <c r="K86" i="9"/>
  <c r="M86" i="9"/>
  <c r="N86" i="9"/>
  <c r="N85" i="9" s="1"/>
  <c r="N84" i="9" s="1"/>
  <c r="N83" i="9" s="1"/>
  <c r="I87" i="9"/>
  <c r="I88" i="9"/>
  <c r="I89" i="9"/>
  <c r="M89" i="9"/>
  <c r="I90" i="9"/>
  <c r="I91" i="9"/>
  <c r="J92" i="9"/>
  <c r="M92" i="9"/>
  <c r="I92" i="9" s="1"/>
  <c r="N92" i="9"/>
  <c r="I93" i="9"/>
  <c r="I94" i="9"/>
  <c r="J95" i="9"/>
  <c r="M95" i="9"/>
  <c r="I96" i="9"/>
  <c r="I97" i="9"/>
  <c r="I98" i="9"/>
  <c r="I99" i="9"/>
  <c r="I100" i="9"/>
  <c r="I101" i="9"/>
  <c r="I103" i="9"/>
  <c r="I104" i="9"/>
  <c r="J106" i="9"/>
  <c r="K106" i="9"/>
  <c r="M106" i="9"/>
  <c r="I107" i="9"/>
  <c r="I108" i="9"/>
  <c r="J109" i="9"/>
  <c r="K109" i="9"/>
  <c r="M109" i="9"/>
  <c r="P109" i="9"/>
  <c r="P105" i="9" s="1"/>
  <c r="P102" i="9" s="1"/>
  <c r="I110" i="9"/>
  <c r="I111" i="9"/>
  <c r="J112" i="9"/>
  <c r="I112" i="9" s="1"/>
  <c r="K112" i="9"/>
  <c r="M112" i="9"/>
  <c r="I113" i="9"/>
  <c r="I114" i="9"/>
  <c r="J115" i="9"/>
  <c r="M115" i="9"/>
  <c r="I116" i="9"/>
  <c r="I117" i="9"/>
  <c r="J118" i="9"/>
  <c r="M118" i="9"/>
  <c r="I119" i="9"/>
  <c r="I120" i="9"/>
  <c r="J121" i="9"/>
  <c r="I121" i="9" s="1"/>
  <c r="K121" i="9"/>
  <c r="M121" i="9"/>
  <c r="I122" i="9"/>
  <c r="I123" i="9"/>
  <c r="J124" i="9"/>
  <c r="K124" i="9"/>
  <c r="I124" i="9" s="1"/>
  <c r="M124" i="9"/>
  <c r="I125" i="9"/>
  <c r="I126" i="9"/>
  <c r="J127" i="9"/>
  <c r="M127" i="9"/>
  <c r="I127" i="9" s="1"/>
  <c r="P127" i="9"/>
  <c r="I128" i="9"/>
  <c r="K131" i="9"/>
  <c r="K130" i="9" s="1"/>
  <c r="K129" i="9" s="1"/>
  <c r="M131" i="9"/>
  <c r="M130" i="9" s="1"/>
  <c r="M129" i="9" s="1"/>
  <c r="I132" i="9"/>
  <c r="I133" i="9"/>
  <c r="I134" i="9"/>
  <c r="M134" i="9"/>
  <c r="I135" i="9"/>
  <c r="I136" i="9"/>
  <c r="I137" i="9"/>
  <c r="M137" i="9"/>
  <c r="I138" i="9"/>
  <c r="I139" i="9"/>
  <c r="I140" i="9"/>
  <c r="M140" i="9"/>
  <c r="I141" i="9"/>
  <c r="I142" i="9"/>
  <c r="I143" i="9"/>
  <c r="M143" i="9"/>
  <c r="I144" i="9"/>
  <c r="I145" i="9"/>
  <c r="J146" i="9"/>
  <c r="J130" i="9" s="1"/>
  <c r="K146" i="9"/>
  <c r="M146" i="9"/>
  <c r="I147" i="9"/>
  <c r="I148" i="9"/>
  <c r="L149" i="9"/>
  <c r="K150" i="9"/>
  <c r="N150" i="9"/>
  <c r="I151" i="9"/>
  <c r="I152" i="9"/>
  <c r="I153" i="9"/>
  <c r="I154" i="9"/>
  <c r="J155" i="9"/>
  <c r="J150" i="9" s="1"/>
  <c r="M155" i="9"/>
  <c r="M150" i="9" s="1"/>
  <c r="I156" i="9"/>
  <c r="I157" i="9"/>
  <c r="I158" i="9"/>
  <c r="P159" i="9"/>
  <c r="J160" i="9"/>
  <c r="J159" i="9" s="1"/>
  <c r="K160" i="9"/>
  <c r="M160" i="9"/>
  <c r="I161" i="9"/>
  <c r="I162" i="9"/>
  <c r="J163" i="9"/>
  <c r="K163" i="9"/>
  <c r="I163" i="9" s="1"/>
  <c r="M163" i="9"/>
  <c r="I164" i="9"/>
  <c r="I166" i="9"/>
  <c r="I167" i="9"/>
  <c r="J170" i="9"/>
  <c r="M170" i="9"/>
  <c r="N170" i="9"/>
  <c r="P170" i="9"/>
  <c r="I178" i="9"/>
  <c r="J179" i="9"/>
  <c r="K179" i="9"/>
  <c r="M179" i="9"/>
  <c r="N179" i="9"/>
  <c r="P179" i="9"/>
  <c r="I181" i="9"/>
  <c r="J182" i="9"/>
  <c r="K182" i="9"/>
  <c r="M182" i="9"/>
  <c r="N182" i="9"/>
  <c r="I196" i="9"/>
  <c r="J197" i="9"/>
  <c r="K197" i="9"/>
  <c r="M197" i="9"/>
  <c r="N197" i="9"/>
  <c r="P197" i="9"/>
  <c r="I198" i="9"/>
  <c r="I199" i="9"/>
  <c r="J200" i="9"/>
  <c r="K200" i="9"/>
  <c r="M200" i="9"/>
  <c r="N200" i="9"/>
  <c r="I220" i="9"/>
  <c r="J221" i="9"/>
  <c r="I221" i="9" s="1"/>
  <c r="K221" i="9"/>
  <c r="M221" i="9"/>
  <c r="N221" i="9"/>
  <c r="O221" i="9"/>
  <c r="O168" i="9" s="1"/>
  <c r="P221" i="9"/>
  <c r="I236" i="9"/>
  <c r="J237" i="9"/>
  <c r="K237" i="9"/>
  <c r="M237" i="9"/>
  <c r="P237" i="9"/>
  <c r="I238" i="9"/>
  <c r="I239" i="9"/>
  <c r="J240" i="9"/>
  <c r="I240" i="9" s="1"/>
  <c r="K240" i="9"/>
  <c r="M240" i="9"/>
  <c r="I241" i="9"/>
  <c r="I243" i="9"/>
  <c r="J244" i="9"/>
  <c r="M244" i="9"/>
  <c r="I244" i="9" s="1"/>
  <c r="I245" i="9"/>
  <c r="J247" i="9"/>
  <c r="K247" i="9"/>
  <c r="M247" i="9"/>
  <c r="N247" i="9"/>
  <c r="P247" i="9"/>
  <c r="I251" i="9"/>
  <c r="J252" i="9"/>
  <c r="K252" i="9"/>
  <c r="M252" i="9"/>
  <c r="N252" i="9"/>
  <c r="I253" i="9"/>
  <c r="I254" i="9"/>
  <c r="J256" i="9"/>
  <c r="M256" i="9"/>
  <c r="N256" i="9"/>
  <c r="I257" i="9"/>
  <c r="I258" i="9"/>
  <c r="J259" i="9"/>
  <c r="K259" i="9"/>
  <c r="K255" i="9" s="1"/>
  <c r="M259" i="9"/>
  <c r="I260" i="9"/>
  <c r="I261" i="9"/>
  <c r="J262" i="9"/>
  <c r="I262" i="9" s="1"/>
  <c r="K262" i="9"/>
  <c r="M262" i="9"/>
  <c r="I263" i="9"/>
  <c r="I264" i="9"/>
  <c r="J265" i="9"/>
  <c r="K265" i="9"/>
  <c r="M265" i="9"/>
  <c r="N265" i="9"/>
  <c r="I266" i="9"/>
  <c r="I267" i="9"/>
  <c r="J268" i="9"/>
  <c r="I268" i="9" s="1"/>
  <c r="K268" i="9"/>
  <c r="M268" i="9"/>
  <c r="N268" i="9"/>
  <c r="I270" i="9"/>
  <c r="J271" i="9"/>
  <c r="K271" i="9"/>
  <c r="M271" i="9"/>
  <c r="N271" i="9"/>
  <c r="I284" i="9"/>
  <c r="J285" i="9"/>
  <c r="K285" i="9"/>
  <c r="M285" i="9"/>
  <c r="N285" i="9"/>
  <c r="I286" i="9"/>
  <c r="I287" i="9"/>
  <c r="J288" i="9"/>
  <c r="K288" i="9"/>
  <c r="M288" i="9"/>
  <c r="N288" i="9"/>
  <c r="P288" i="9"/>
  <c r="P255" i="9" s="1"/>
  <c r="I290" i="9"/>
  <c r="I291" i="9"/>
  <c r="M291" i="9"/>
  <c r="I292" i="9"/>
  <c r="I293" i="9"/>
  <c r="J294" i="9"/>
  <c r="J295" i="9"/>
  <c r="K295" i="9"/>
  <c r="I295" i="9" s="1"/>
  <c r="M295" i="9"/>
  <c r="M294" i="9" s="1"/>
  <c r="N295" i="9"/>
  <c r="N294" i="9" s="1"/>
  <c r="L308" i="9"/>
  <c r="L307" i="9" s="1"/>
  <c r="I309" i="9"/>
  <c r="I310" i="9"/>
  <c r="L311" i="9"/>
  <c r="I311" i="9" s="1"/>
  <c r="I312" i="9"/>
  <c r="I313" i="9"/>
  <c r="I314" i="9"/>
  <c r="K315" i="9"/>
  <c r="L315" i="9"/>
  <c r="M315" i="9"/>
  <c r="I315" i="9" s="1"/>
  <c r="N315" i="9"/>
  <c r="P315" i="9"/>
  <c r="I316" i="9"/>
  <c r="I318" i="9"/>
  <c r="I320" i="9"/>
  <c r="I321" i="9"/>
  <c r="M169" i="9" l="1"/>
  <c r="M105" i="9"/>
  <c r="M102" i="9" s="1"/>
  <c r="I49" i="9"/>
  <c r="I285" i="9"/>
  <c r="I265" i="9"/>
  <c r="I259" i="9"/>
  <c r="I247" i="9"/>
  <c r="I237" i="9"/>
  <c r="I197" i="9"/>
  <c r="I182" i="9"/>
  <c r="M159" i="9"/>
  <c r="I160" i="9"/>
  <c r="I118" i="9"/>
  <c r="I115" i="9"/>
  <c r="I109" i="9"/>
  <c r="J73" i="9"/>
  <c r="M29" i="9"/>
  <c r="K10" i="9"/>
  <c r="N255" i="9"/>
  <c r="N169" i="9" s="1"/>
  <c r="N149" i="9" s="1"/>
  <c r="I288" i="9"/>
  <c r="J255" i="9"/>
  <c r="J169" i="9" s="1"/>
  <c r="I200" i="9"/>
  <c r="J105" i="9"/>
  <c r="J102" i="9" s="1"/>
  <c r="M85" i="9"/>
  <c r="M84" i="9" s="1"/>
  <c r="M83" i="9" s="1"/>
  <c r="I67" i="9"/>
  <c r="N60" i="9"/>
  <c r="J10" i="9"/>
  <c r="I10" i="9" s="1"/>
  <c r="I308" i="9"/>
  <c r="I271" i="9"/>
  <c r="M255" i="9"/>
  <c r="I252" i="9"/>
  <c r="M168" i="9"/>
  <c r="K159" i="9"/>
  <c r="I159" i="9" s="1"/>
  <c r="I146" i="9"/>
  <c r="I95" i="9"/>
  <c r="I64" i="9"/>
  <c r="I43" i="9"/>
  <c r="J29" i="9"/>
  <c r="I307" i="9"/>
  <c r="L306" i="9"/>
  <c r="I306" i="9" s="1"/>
  <c r="I255" i="9"/>
  <c r="I150" i="9"/>
  <c r="J129" i="9"/>
  <c r="I129" i="9" s="1"/>
  <c r="I130" i="9"/>
  <c r="J84" i="9"/>
  <c r="J168" i="9"/>
  <c r="J60" i="9"/>
  <c r="J53" i="9" s="1"/>
  <c r="J9" i="9" s="1"/>
  <c r="N53" i="9"/>
  <c r="N9" i="9" s="1"/>
  <c r="P169" i="9"/>
  <c r="P149" i="9" s="1"/>
  <c r="K169" i="9"/>
  <c r="P168" i="9"/>
  <c r="I105" i="9"/>
  <c r="P9" i="9"/>
  <c r="N168" i="9"/>
  <c r="M149" i="9"/>
  <c r="L8" i="9"/>
  <c r="L319" i="9" s="1"/>
  <c r="K53" i="9"/>
  <c r="K105" i="9"/>
  <c r="K102" i="9" s="1"/>
  <c r="O169" i="9"/>
  <c r="O149" i="9" s="1"/>
  <c r="O8" i="9" s="1"/>
  <c r="O319" i="9" s="1"/>
  <c r="I155" i="9"/>
  <c r="I131" i="9"/>
  <c r="I86" i="9"/>
  <c r="I74" i="9"/>
  <c r="K29" i="9"/>
  <c r="I29" i="9" s="1"/>
  <c r="K294" i="9"/>
  <c r="I294" i="9" s="1"/>
  <c r="I256" i="9"/>
  <c r="I170" i="9"/>
  <c r="K168" i="9"/>
  <c r="I106" i="9"/>
  <c r="I54" i="9"/>
  <c r="P29" i="9"/>
  <c r="I11" i="9"/>
  <c r="M73" i="9"/>
  <c r="M60" i="9" s="1"/>
  <c r="M53" i="9" s="1"/>
  <c r="I179" i="9"/>
  <c r="I27" i="8"/>
  <c r="I31" i="8"/>
  <c r="I37" i="8"/>
  <c r="I72" i="8"/>
  <c r="I71" i="8"/>
  <c r="M10" i="8"/>
  <c r="M9" i="8" s="1"/>
  <c r="I11" i="8"/>
  <c r="I12" i="8"/>
  <c r="M13" i="8"/>
  <c r="P13" i="8"/>
  <c r="I14" i="8"/>
  <c r="M16" i="8"/>
  <c r="I16" i="8" s="1"/>
  <c r="P16" i="8"/>
  <c r="I17" i="8"/>
  <c r="I18" i="8"/>
  <c r="M19" i="8"/>
  <c r="P19" i="8"/>
  <c r="I20" i="8"/>
  <c r="I21" i="8"/>
  <c r="M22" i="8"/>
  <c r="I22" i="8" s="1"/>
  <c r="P22" i="8"/>
  <c r="I23" i="8"/>
  <c r="I24" i="8"/>
  <c r="I26" i="8"/>
  <c r="J26" i="8"/>
  <c r="I28" i="8"/>
  <c r="M30" i="8"/>
  <c r="M29" i="8" s="1"/>
  <c r="O30" i="8"/>
  <c r="P30" i="8"/>
  <c r="I32" i="8"/>
  <c r="I33" i="8"/>
  <c r="M33" i="8"/>
  <c r="O33" i="8"/>
  <c r="P33" i="8"/>
  <c r="I34" i="8"/>
  <c r="I35" i="8"/>
  <c r="J36" i="8"/>
  <c r="K36" i="8"/>
  <c r="K25" i="8" s="1"/>
  <c r="M36" i="8"/>
  <c r="O36" i="8"/>
  <c r="I38" i="8"/>
  <c r="M39" i="8"/>
  <c r="O39" i="8"/>
  <c r="I40" i="8"/>
  <c r="I41" i="8"/>
  <c r="J42" i="8"/>
  <c r="M42" i="8"/>
  <c r="I42" i="8" s="1"/>
  <c r="O42" i="8"/>
  <c r="I43" i="8"/>
  <c r="I44" i="8"/>
  <c r="I46" i="8"/>
  <c r="M46" i="8"/>
  <c r="I47" i="8"/>
  <c r="I48" i="8"/>
  <c r="I49" i="8"/>
  <c r="M49" i="8"/>
  <c r="I50" i="8"/>
  <c r="I51" i="8"/>
  <c r="I52" i="8"/>
  <c r="M52" i="8"/>
  <c r="I53" i="8"/>
  <c r="I54" i="8"/>
  <c r="I55" i="8"/>
  <c r="M55" i="8"/>
  <c r="I56" i="8"/>
  <c r="I57" i="8"/>
  <c r="P58" i="8"/>
  <c r="K59" i="8"/>
  <c r="I59" i="8" s="1"/>
  <c r="I60" i="8"/>
  <c r="I61" i="8"/>
  <c r="L62" i="8"/>
  <c r="L58" i="8" s="1"/>
  <c r="I63" i="8"/>
  <c r="I64" i="8"/>
  <c r="M66" i="8"/>
  <c r="I66" i="8" s="1"/>
  <c r="I67" i="8"/>
  <c r="I68" i="8"/>
  <c r="M70" i="8"/>
  <c r="I70" i="8" s="1"/>
  <c r="N70" i="8"/>
  <c r="N69" i="8" s="1"/>
  <c r="N65" i="8" s="1"/>
  <c r="N58" i="8" s="1"/>
  <c r="N8" i="8" s="1"/>
  <c r="M74" i="8"/>
  <c r="I74" i="8" s="1"/>
  <c r="I75" i="8"/>
  <c r="M77" i="8"/>
  <c r="I77" i="8" s="1"/>
  <c r="I78" i="8"/>
  <c r="I80" i="8"/>
  <c r="I81" i="8"/>
  <c r="I82" i="8"/>
  <c r="M83" i="8"/>
  <c r="I83" i="8" s="1"/>
  <c r="M84" i="8"/>
  <c r="I84" i="8" s="1"/>
  <c r="P84" i="8"/>
  <c r="I85" i="8"/>
  <c r="I86" i="8"/>
  <c r="I88" i="8"/>
  <c r="M88" i="8"/>
  <c r="I89" i="8"/>
  <c r="I90" i="8"/>
  <c r="I91" i="8"/>
  <c r="M91" i="8"/>
  <c r="I92" i="8"/>
  <c r="I93" i="8"/>
  <c r="M95" i="8"/>
  <c r="I96" i="8"/>
  <c r="I97" i="8"/>
  <c r="M98" i="8"/>
  <c r="I98" i="8" s="1"/>
  <c r="I99" i="8"/>
  <c r="I100" i="8"/>
  <c r="M101" i="8"/>
  <c r="I101" i="8" s="1"/>
  <c r="I102" i="8"/>
  <c r="I103" i="8"/>
  <c r="M104" i="8"/>
  <c r="I104" i="8" s="1"/>
  <c r="I105" i="8"/>
  <c r="I106" i="8"/>
  <c r="M107" i="8"/>
  <c r="I107" i="8" s="1"/>
  <c r="I108" i="8"/>
  <c r="I109" i="8"/>
  <c r="J110" i="8"/>
  <c r="I110" i="8" s="1"/>
  <c r="K110" i="8"/>
  <c r="L110" i="8"/>
  <c r="M110" i="8"/>
  <c r="N110" i="8"/>
  <c r="I111" i="8"/>
  <c r="I113" i="8"/>
  <c r="I114" i="8"/>
  <c r="M115" i="8"/>
  <c r="N115" i="8"/>
  <c r="N112" i="8" s="1"/>
  <c r="P115" i="8"/>
  <c r="P112" i="8" s="1"/>
  <c r="I116" i="8"/>
  <c r="M118" i="8"/>
  <c r="I118" i="8" s="1"/>
  <c r="N118" i="8"/>
  <c r="P118" i="8"/>
  <c r="I119" i="8"/>
  <c r="N8" i="9" l="1"/>
  <c r="N319" i="9" s="1"/>
  <c r="P8" i="9"/>
  <c r="P319" i="9" s="1"/>
  <c r="M9" i="9"/>
  <c r="M8" i="9" s="1"/>
  <c r="M319" i="9" s="1"/>
  <c r="K149" i="9"/>
  <c r="I73" i="9"/>
  <c r="I85" i="9"/>
  <c r="I168" i="9"/>
  <c r="J83" i="9"/>
  <c r="I83" i="9" s="1"/>
  <c r="I84" i="9"/>
  <c r="I169" i="9"/>
  <c r="I60" i="9"/>
  <c r="K9" i="9"/>
  <c r="K8" i="9" s="1"/>
  <c r="K319" i="9" s="1"/>
  <c r="I53" i="9"/>
  <c r="I102" i="9"/>
  <c r="J149" i="9"/>
  <c r="I149" i="9" s="1"/>
  <c r="K58" i="8"/>
  <c r="K8" i="8" s="1"/>
  <c r="I62" i="8"/>
  <c r="I39" i="8"/>
  <c r="M112" i="8"/>
  <c r="I112" i="8" s="1"/>
  <c r="M69" i="8"/>
  <c r="I69" i="8" s="1"/>
  <c r="P29" i="8"/>
  <c r="P25" i="8" s="1"/>
  <c r="J25" i="8"/>
  <c r="J8" i="8" s="1"/>
  <c r="I19" i="8"/>
  <c r="I13" i="8"/>
  <c r="M94" i="8"/>
  <c r="M45" i="8"/>
  <c r="I45" i="8" s="1"/>
  <c r="I30" i="8"/>
  <c r="M87" i="8"/>
  <c r="I87" i="8" s="1"/>
  <c r="I94" i="8"/>
  <c r="I29" i="8"/>
  <c r="M25" i="8"/>
  <c r="I115" i="8"/>
  <c r="I95" i="8"/>
  <c r="M65" i="8"/>
  <c r="I10" i="8"/>
  <c r="L8" i="8"/>
  <c r="O29" i="8"/>
  <c r="O25" i="8" s="1"/>
  <c r="O8" i="8" s="1"/>
  <c r="P9" i="8"/>
  <c r="P8" i="8" s="1"/>
  <c r="I36" i="8"/>
  <c r="I13" i="7"/>
  <c r="J13" i="7"/>
  <c r="K13" i="7"/>
  <c r="L13" i="7"/>
  <c r="I16" i="7"/>
  <c r="J16" i="7"/>
  <c r="K16" i="7"/>
  <c r="L16" i="7"/>
  <c r="I19" i="7"/>
  <c r="J19" i="7"/>
  <c r="K19" i="7"/>
  <c r="L19" i="7"/>
  <c r="I22" i="7"/>
  <c r="J22" i="7"/>
  <c r="K22" i="7"/>
  <c r="L22" i="7"/>
  <c r="I26" i="7"/>
  <c r="J26" i="7"/>
  <c r="J25" i="7" s="1"/>
  <c r="K26" i="7"/>
  <c r="L26" i="7"/>
  <c r="I29" i="7"/>
  <c r="J29" i="7"/>
  <c r="K29" i="7"/>
  <c r="L29" i="7"/>
  <c r="I32" i="7"/>
  <c r="J32" i="7"/>
  <c r="K32" i="7"/>
  <c r="L32" i="7"/>
  <c r="I36" i="7"/>
  <c r="I35" i="7" s="1"/>
  <c r="J36" i="7"/>
  <c r="J35" i="7" s="1"/>
  <c r="K36" i="7"/>
  <c r="K35" i="7" s="1"/>
  <c r="L36" i="7"/>
  <c r="L35" i="7" s="1"/>
  <c r="I39" i="7"/>
  <c r="J39" i="7"/>
  <c r="K39" i="7"/>
  <c r="L39" i="7"/>
  <c r="I47" i="7"/>
  <c r="J47" i="7"/>
  <c r="K47" i="7"/>
  <c r="K46" i="7" s="1"/>
  <c r="L47" i="7"/>
  <c r="I51" i="7"/>
  <c r="J51" i="7"/>
  <c r="K51" i="7"/>
  <c r="L51" i="7"/>
  <c r="I54" i="7"/>
  <c r="J54" i="7"/>
  <c r="K54" i="7"/>
  <c r="L54" i="7"/>
  <c r="I57" i="7"/>
  <c r="J57" i="7"/>
  <c r="K57" i="7"/>
  <c r="L57" i="7"/>
  <c r="I61" i="7"/>
  <c r="J61" i="7"/>
  <c r="K61" i="7"/>
  <c r="L61" i="7"/>
  <c r="I64" i="7"/>
  <c r="J64" i="7"/>
  <c r="K64" i="7"/>
  <c r="L64" i="7"/>
  <c r="I67" i="7"/>
  <c r="J67" i="7"/>
  <c r="K67" i="7"/>
  <c r="L67" i="7"/>
  <c r="I70" i="7"/>
  <c r="J70" i="7"/>
  <c r="K70" i="7"/>
  <c r="L70" i="7"/>
  <c r="I79" i="7"/>
  <c r="J79" i="7"/>
  <c r="K79" i="7"/>
  <c r="L79" i="7"/>
  <c r="I82" i="7"/>
  <c r="J82" i="7"/>
  <c r="K82" i="7"/>
  <c r="L82" i="7"/>
  <c r="I85" i="7"/>
  <c r="J85" i="7"/>
  <c r="K85" i="7"/>
  <c r="L85" i="7"/>
  <c r="I88" i="7"/>
  <c r="J88" i="7"/>
  <c r="K88" i="7"/>
  <c r="L88" i="7"/>
  <c r="I92" i="7"/>
  <c r="J92" i="7"/>
  <c r="K92" i="7"/>
  <c r="L92" i="7"/>
  <c r="I95" i="7"/>
  <c r="J95" i="7"/>
  <c r="K95" i="7"/>
  <c r="K184" i="7" s="1"/>
  <c r="L95" i="7"/>
  <c r="I98" i="7"/>
  <c r="J98" i="7"/>
  <c r="K98" i="7"/>
  <c r="K187" i="7" s="1"/>
  <c r="L98" i="7"/>
  <c r="I101" i="7"/>
  <c r="J101" i="7"/>
  <c r="K101" i="7"/>
  <c r="K190" i="7" s="1"/>
  <c r="L101" i="7"/>
  <c r="I106" i="7"/>
  <c r="J106" i="7"/>
  <c r="K106" i="7"/>
  <c r="L106" i="7"/>
  <c r="I109" i="7"/>
  <c r="J109" i="7"/>
  <c r="K109" i="7"/>
  <c r="L109" i="7"/>
  <c r="I112" i="7"/>
  <c r="J112" i="7"/>
  <c r="K112" i="7"/>
  <c r="L112" i="7"/>
  <c r="I116" i="7"/>
  <c r="J116" i="7"/>
  <c r="K116" i="7"/>
  <c r="K194" i="7" s="1"/>
  <c r="L116" i="7"/>
  <c r="I119" i="7"/>
  <c r="J119" i="7"/>
  <c r="K119" i="7"/>
  <c r="K197" i="7" s="1"/>
  <c r="L119" i="7"/>
  <c r="I122" i="7"/>
  <c r="J122" i="7"/>
  <c r="K122" i="7"/>
  <c r="K200" i="7" s="1"/>
  <c r="L122" i="7"/>
  <c r="I127" i="7"/>
  <c r="I126" i="7" s="1"/>
  <c r="I125" i="7" s="1"/>
  <c r="J127" i="7"/>
  <c r="J126" i="7" s="1"/>
  <c r="J125" i="7" s="1"/>
  <c r="K127" i="7"/>
  <c r="K126" i="7" s="1"/>
  <c r="K125" i="7" s="1"/>
  <c r="L127" i="7"/>
  <c r="L126" i="7" s="1"/>
  <c r="L125" i="7" s="1"/>
  <c r="I131" i="7"/>
  <c r="I130" i="7" s="1"/>
  <c r="J131" i="7"/>
  <c r="K131" i="7"/>
  <c r="L131" i="7"/>
  <c r="I137" i="7"/>
  <c r="J137" i="7"/>
  <c r="K137" i="7"/>
  <c r="L137" i="7"/>
  <c r="I146" i="7"/>
  <c r="J146" i="7"/>
  <c r="K146" i="7"/>
  <c r="L146" i="7"/>
  <c r="I149" i="7"/>
  <c r="J149" i="7"/>
  <c r="K149" i="7"/>
  <c r="L149" i="7"/>
  <c r="I152" i="7"/>
  <c r="J152" i="7"/>
  <c r="K152" i="7"/>
  <c r="L152" i="7"/>
  <c r="I155" i="7"/>
  <c r="J155" i="7"/>
  <c r="K155" i="7"/>
  <c r="L155" i="7"/>
  <c r="I159" i="7"/>
  <c r="J159" i="7"/>
  <c r="K159" i="7"/>
  <c r="L159" i="7"/>
  <c r="I162" i="7"/>
  <c r="J162" i="7"/>
  <c r="K162" i="7"/>
  <c r="L162" i="7"/>
  <c r="I165" i="7"/>
  <c r="J165" i="7"/>
  <c r="K165" i="7"/>
  <c r="L165" i="7"/>
  <c r="I169" i="7"/>
  <c r="I168" i="7" s="1"/>
  <c r="J169" i="7"/>
  <c r="J168" i="7" s="1"/>
  <c r="L169" i="7"/>
  <c r="L168" i="7" s="1"/>
  <c r="I173" i="7"/>
  <c r="J173" i="7"/>
  <c r="K173" i="7"/>
  <c r="L173" i="7"/>
  <c r="L172" i="7" s="1"/>
  <c r="I174" i="7"/>
  <c r="J174" i="7"/>
  <c r="K174" i="7"/>
  <c r="L174" i="7"/>
  <c r="I175" i="7"/>
  <c r="J175" i="7"/>
  <c r="K175" i="7"/>
  <c r="L175" i="7"/>
  <c r="I176" i="7"/>
  <c r="J176" i="7"/>
  <c r="K176" i="7"/>
  <c r="L176" i="7"/>
  <c r="I177" i="7"/>
  <c r="J177" i="7"/>
  <c r="K177" i="7"/>
  <c r="L177" i="7"/>
  <c r="I181" i="7"/>
  <c r="J181" i="7"/>
  <c r="L181" i="7"/>
  <c r="I184" i="7"/>
  <c r="J184" i="7"/>
  <c r="L184" i="7"/>
  <c r="I187" i="7"/>
  <c r="J187" i="7"/>
  <c r="L187" i="7"/>
  <c r="I190" i="7"/>
  <c r="J190" i="7"/>
  <c r="L190" i="7"/>
  <c r="I194" i="7"/>
  <c r="J194" i="7"/>
  <c r="L194" i="7"/>
  <c r="I197" i="7"/>
  <c r="J197" i="7"/>
  <c r="L197" i="7"/>
  <c r="I200" i="7"/>
  <c r="J200" i="7"/>
  <c r="L200" i="7"/>
  <c r="I204" i="7"/>
  <c r="J204" i="7"/>
  <c r="K204" i="7"/>
  <c r="L204" i="7"/>
  <c r="I205" i="7"/>
  <c r="J205" i="7"/>
  <c r="K205" i="7"/>
  <c r="L205" i="7"/>
  <c r="I206" i="7"/>
  <c r="J206" i="7"/>
  <c r="K206" i="7"/>
  <c r="L206" i="7"/>
  <c r="L203" i="7" s="1"/>
  <c r="I207" i="7"/>
  <c r="J207" i="7"/>
  <c r="K207" i="7"/>
  <c r="L207" i="7"/>
  <c r="I208" i="7"/>
  <c r="J208" i="7"/>
  <c r="K208" i="7"/>
  <c r="L208" i="7"/>
  <c r="J8" i="9" l="1"/>
  <c r="I9" i="9"/>
  <c r="M58" i="8"/>
  <c r="I58" i="8" s="1"/>
  <c r="I65" i="8"/>
  <c r="I9" i="8"/>
  <c r="I25" i="8"/>
  <c r="K193" i="7"/>
  <c r="J203" i="7"/>
  <c r="J193" i="7"/>
  <c r="J172" i="7"/>
  <c r="K105" i="7"/>
  <c r="K91" i="7"/>
  <c r="K78" i="7"/>
  <c r="K77" i="7" s="1"/>
  <c r="K60" i="7"/>
  <c r="K25" i="7"/>
  <c r="K12" i="7"/>
  <c r="I203" i="7"/>
  <c r="I178" i="7" s="1"/>
  <c r="I180" i="7"/>
  <c r="J158" i="7"/>
  <c r="J115" i="7"/>
  <c r="J105" i="7"/>
  <c r="J104" i="7" s="1"/>
  <c r="J91" i="7"/>
  <c r="J78" i="7"/>
  <c r="J60" i="7"/>
  <c r="J12" i="7"/>
  <c r="L193" i="7"/>
  <c r="L180" i="7"/>
  <c r="I158" i="7"/>
  <c r="I145" i="7"/>
  <c r="I143" i="7" s="1"/>
  <c r="K203" i="7"/>
  <c r="K181" i="7"/>
  <c r="K180" i="7" s="1"/>
  <c r="K172" i="7"/>
  <c r="K169" i="7"/>
  <c r="K168" i="7" s="1"/>
  <c r="L158" i="7"/>
  <c r="L145" i="7"/>
  <c r="L130" i="7"/>
  <c r="L115" i="7"/>
  <c r="L104" i="7" s="1"/>
  <c r="L105" i="7"/>
  <c r="L91" i="7"/>
  <c r="L78" i="7"/>
  <c r="L60" i="7"/>
  <c r="L45" i="7" s="1"/>
  <c r="L46" i="7"/>
  <c r="L25" i="7"/>
  <c r="L12" i="7"/>
  <c r="J180" i="7"/>
  <c r="J178" i="7" s="1"/>
  <c r="K158" i="7"/>
  <c r="K145" i="7"/>
  <c r="K130" i="7"/>
  <c r="K115" i="7"/>
  <c r="K104" i="7" s="1"/>
  <c r="I193" i="7"/>
  <c r="I172" i="7"/>
  <c r="J145" i="7"/>
  <c r="J130" i="7"/>
  <c r="J46" i="7"/>
  <c r="I115" i="7"/>
  <c r="I104" i="7" s="1"/>
  <c r="I105" i="7"/>
  <c r="I91" i="7"/>
  <c r="I78" i="7"/>
  <c r="I60" i="7"/>
  <c r="I46" i="7"/>
  <c r="I25" i="7"/>
  <c r="I11" i="7" s="1"/>
  <c r="I12" i="7"/>
  <c r="K178" i="7"/>
  <c r="L143" i="7"/>
  <c r="L77" i="7"/>
  <c r="L11" i="7"/>
  <c r="K143" i="7"/>
  <c r="K45" i="7"/>
  <c r="K11" i="7"/>
  <c r="K10" i="7" s="1"/>
  <c r="J77" i="7"/>
  <c r="J45" i="7"/>
  <c r="J11" i="7"/>
  <c r="J10" i="7" s="1"/>
  <c r="J143" i="7"/>
  <c r="L178" i="7"/>
  <c r="I45" i="7"/>
  <c r="F9" i="6"/>
  <c r="E9" i="6" s="1"/>
  <c r="I11" i="6"/>
  <c r="J12" i="6"/>
  <c r="M12" i="6"/>
  <c r="M11" i="6" s="1"/>
  <c r="E13" i="6"/>
  <c r="F13" i="6"/>
  <c r="F14" i="6"/>
  <c r="E14" i="6" s="1"/>
  <c r="E15" i="6"/>
  <c r="F15" i="6"/>
  <c r="F16" i="6"/>
  <c r="E16" i="6" s="1"/>
  <c r="E17" i="6"/>
  <c r="F17" i="6"/>
  <c r="F18" i="6"/>
  <c r="G18" i="6"/>
  <c r="G11" i="6" s="1"/>
  <c r="H18" i="6"/>
  <c r="J18" i="6"/>
  <c r="L18" i="6"/>
  <c r="L11" i="6" s="1"/>
  <c r="F19" i="6"/>
  <c r="E19" i="6" s="1"/>
  <c r="F20" i="6"/>
  <c r="J20" i="6"/>
  <c r="L20" i="6"/>
  <c r="M20" i="6"/>
  <c r="M18" i="6" s="1"/>
  <c r="E21" i="6"/>
  <c r="F21" i="6"/>
  <c r="F22" i="6"/>
  <c r="E22" i="6" s="1"/>
  <c r="E23" i="6"/>
  <c r="F23" i="6"/>
  <c r="F24" i="6"/>
  <c r="E24" i="6" s="1"/>
  <c r="E25" i="6"/>
  <c r="F25" i="6"/>
  <c r="F26" i="6"/>
  <c r="E26" i="6" s="1"/>
  <c r="J26" i="6"/>
  <c r="F27" i="6"/>
  <c r="E27" i="6" s="1"/>
  <c r="E28" i="6"/>
  <c r="F28" i="6"/>
  <c r="F29" i="6"/>
  <c r="E29" i="6" s="1"/>
  <c r="E30" i="6"/>
  <c r="F30" i="6"/>
  <c r="H31" i="6"/>
  <c r="I31" i="6"/>
  <c r="M31" i="6"/>
  <c r="H32" i="6"/>
  <c r="F32" i="6" s="1"/>
  <c r="E32" i="6" s="1"/>
  <c r="E33" i="6"/>
  <c r="F33" i="6"/>
  <c r="F34" i="6"/>
  <c r="E34" i="6" s="1"/>
  <c r="E35" i="6"/>
  <c r="F35" i="6"/>
  <c r="J36" i="6"/>
  <c r="F37" i="6"/>
  <c r="E37" i="6" s="1"/>
  <c r="E38" i="6"/>
  <c r="F38" i="6"/>
  <c r="J38" i="6"/>
  <c r="K38" i="6"/>
  <c r="K36" i="6" s="1"/>
  <c r="K31" i="6" s="1"/>
  <c r="K11" i="6" s="1"/>
  <c r="E39" i="6"/>
  <c r="F39" i="6"/>
  <c r="F40" i="6"/>
  <c r="E40" i="6" s="1"/>
  <c r="E41" i="6"/>
  <c r="F41" i="6"/>
  <c r="F42" i="6"/>
  <c r="E42" i="6" s="1"/>
  <c r="E43" i="6"/>
  <c r="F43" i="6"/>
  <c r="F44" i="6"/>
  <c r="E44" i="6" s="1"/>
  <c r="E45" i="6"/>
  <c r="F45" i="6"/>
  <c r="J45" i="6"/>
  <c r="F46" i="6"/>
  <c r="E46" i="6" s="1"/>
  <c r="J47" i="6"/>
  <c r="F47" i="6" s="1"/>
  <c r="E47" i="6" s="1"/>
  <c r="E48" i="6"/>
  <c r="F48" i="6"/>
  <c r="F49" i="6"/>
  <c r="E49" i="6" s="1"/>
  <c r="E50" i="6"/>
  <c r="F50" i="6"/>
  <c r="J50" i="6"/>
  <c r="F51" i="6"/>
  <c r="E51" i="6" s="1"/>
  <c r="E52" i="6"/>
  <c r="F52" i="6"/>
  <c r="F53" i="6"/>
  <c r="E53" i="6" s="1"/>
  <c r="E54" i="6"/>
  <c r="F54" i="6"/>
  <c r="F55" i="6"/>
  <c r="E55" i="6" s="1"/>
  <c r="G56" i="6"/>
  <c r="H56" i="6"/>
  <c r="J56" i="6"/>
  <c r="K56" i="6"/>
  <c r="F57" i="6"/>
  <c r="E57" i="6" s="1"/>
  <c r="L59" i="6"/>
  <c r="G60" i="6"/>
  <c r="F60" i="6" s="1"/>
  <c r="H60" i="6"/>
  <c r="J60" i="6"/>
  <c r="K60" i="6"/>
  <c r="M60" i="6"/>
  <c r="E61" i="6"/>
  <c r="F61" i="6"/>
  <c r="F62" i="6"/>
  <c r="E62" i="6" s="1"/>
  <c r="G63" i="6"/>
  <c r="F63" i="6" s="1"/>
  <c r="E63" i="6" s="1"/>
  <c r="H63" i="6"/>
  <c r="J63" i="6"/>
  <c r="K63" i="6"/>
  <c r="M63" i="6"/>
  <c r="E64" i="6"/>
  <c r="F64" i="6"/>
  <c r="F65" i="6"/>
  <c r="E65" i="6" s="1"/>
  <c r="E66" i="6"/>
  <c r="F66" i="6"/>
  <c r="F67" i="6"/>
  <c r="E67" i="6" s="1"/>
  <c r="E68" i="6"/>
  <c r="F68" i="6"/>
  <c r="F69" i="6"/>
  <c r="E69" i="6" s="1"/>
  <c r="G70" i="6"/>
  <c r="H70" i="6"/>
  <c r="F70" i="6" s="1"/>
  <c r="E70" i="6" s="1"/>
  <c r="J70" i="6"/>
  <c r="K70" i="6"/>
  <c r="L70" i="6"/>
  <c r="M70" i="6"/>
  <c r="E71" i="6"/>
  <c r="F71" i="6"/>
  <c r="F72" i="6"/>
  <c r="E72" i="6" s="1"/>
  <c r="E73" i="6"/>
  <c r="F73" i="6"/>
  <c r="H74" i="6"/>
  <c r="M74" i="6"/>
  <c r="E75" i="6"/>
  <c r="F75" i="6"/>
  <c r="H76" i="6"/>
  <c r="K76" i="6"/>
  <c r="K74" i="6" s="1"/>
  <c r="E77" i="6"/>
  <c r="F77" i="6"/>
  <c r="F78" i="6"/>
  <c r="E78" i="6" s="1"/>
  <c r="E79" i="6"/>
  <c r="F79" i="6"/>
  <c r="F80" i="6"/>
  <c r="E80" i="6" s="1"/>
  <c r="G81" i="6"/>
  <c r="J81" i="6"/>
  <c r="J76" i="6" s="1"/>
  <c r="J74" i="6" s="1"/>
  <c r="E82" i="6"/>
  <c r="F82" i="6"/>
  <c r="F83" i="6"/>
  <c r="E83" i="6" s="1"/>
  <c r="E84" i="6"/>
  <c r="F84" i="6"/>
  <c r="G86" i="6"/>
  <c r="H86" i="6"/>
  <c r="H85" i="6" s="1"/>
  <c r="F87" i="6"/>
  <c r="E87" i="6" s="1"/>
  <c r="G87" i="6"/>
  <c r="H87" i="6"/>
  <c r="J87" i="6"/>
  <c r="J86" i="6" s="1"/>
  <c r="J85" i="6" s="1"/>
  <c r="K87" i="6"/>
  <c r="K86" i="6" s="1"/>
  <c r="K85" i="6" s="1"/>
  <c r="E88" i="6"/>
  <c r="F88" i="6"/>
  <c r="F89" i="6"/>
  <c r="E89" i="6" s="1"/>
  <c r="E90" i="6"/>
  <c r="F90" i="6"/>
  <c r="F91" i="6"/>
  <c r="E91" i="6" s="1"/>
  <c r="G91" i="6"/>
  <c r="J91" i="6"/>
  <c r="F92" i="6"/>
  <c r="E92" i="6" s="1"/>
  <c r="E93" i="6"/>
  <c r="F93" i="6"/>
  <c r="F94" i="6"/>
  <c r="E94" i="6" s="1"/>
  <c r="E95" i="6"/>
  <c r="F95" i="6"/>
  <c r="F96" i="6"/>
  <c r="E96" i="6" s="1"/>
  <c r="E97" i="6"/>
  <c r="F97" i="6"/>
  <c r="J98" i="6"/>
  <c r="M98" i="6"/>
  <c r="E99" i="6"/>
  <c r="F99" i="6"/>
  <c r="F100" i="6"/>
  <c r="E100" i="6" s="1"/>
  <c r="G101" i="6"/>
  <c r="H101" i="6"/>
  <c r="H98" i="6" s="1"/>
  <c r="J101" i="6"/>
  <c r="M101" i="6"/>
  <c r="F102" i="6"/>
  <c r="E102" i="6" s="1"/>
  <c r="E103" i="6"/>
  <c r="F103" i="6"/>
  <c r="F104" i="6"/>
  <c r="E104" i="6" s="1"/>
  <c r="E105" i="6"/>
  <c r="F105" i="6"/>
  <c r="F106" i="6"/>
  <c r="E106" i="6" s="1"/>
  <c r="E107" i="6"/>
  <c r="F107" i="6"/>
  <c r="F108" i="6"/>
  <c r="E108" i="6" s="1"/>
  <c r="G109" i="6"/>
  <c r="J109" i="6"/>
  <c r="M109" i="6"/>
  <c r="F110" i="6"/>
  <c r="E110" i="6" s="1"/>
  <c r="J111" i="6"/>
  <c r="E112" i="6"/>
  <c r="G112" i="6"/>
  <c r="G111" i="6" s="1"/>
  <c r="J112" i="6"/>
  <c r="F112" i="6" s="1"/>
  <c r="E113" i="6"/>
  <c r="F113" i="6"/>
  <c r="F114" i="6"/>
  <c r="E114" i="6" s="1"/>
  <c r="E115" i="6"/>
  <c r="F115" i="6"/>
  <c r="F116" i="6"/>
  <c r="E116" i="6" s="1"/>
  <c r="E117" i="6"/>
  <c r="F117" i="6"/>
  <c r="F118" i="6"/>
  <c r="E118" i="6" s="1"/>
  <c r="I119" i="6"/>
  <c r="L119" i="6"/>
  <c r="L58" i="6" s="1"/>
  <c r="G120" i="6"/>
  <c r="H120" i="6"/>
  <c r="J120" i="6"/>
  <c r="K120" i="6"/>
  <c r="E121" i="6"/>
  <c r="F121" i="6"/>
  <c r="E122" i="6"/>
  <c r="F122" i="6"/>
  <c r="E123" i="6"/>
  <c r="F123" i="6"/>
  <c r="E124" i="6"/>
  <c r="F124" i="6"/>
  <c r="E125" i="6"/>
  <c r="F125" i="6"/>
  <c r="G125" i="6"/>
  <c r="J125" i="6"/>
  <c r="E126" i="6"/>
  <c r="F126" i="6"/>
  <c r="E127" i="6"/>
  <c r="F127" i="6"/>
  <c r="E128" i="6"/>
  <c r="F128" i="6"/>
  <c r="G129" i="6"/>
  <c r="F129" i="6" s="1"/>
  <c r="E129" i="6" s="1"/>
  <c r="H129" i="6"/>
  <c r="J129" i="6"/>
  <c r="M129" i="6"/>
  <c r="E130" i="6"/>
  <c r="F130" i="6"/>
  <c r="E131" i="6"/>
  <c r="F131" i="6"/>
  <c r="E132" i="6"/>
  <c r="F132" i="6"/>
  <c r="E133" i="6"/>
  <c r="F133" i="6"/>
  <c r="L134" i="6"/>
  <c r="K135" i="6"/>
  <c r="L135" i="6"/>
  <c r="E136" i="6"/>
  <c r="F136" i="6"/>
  <c r="E137" i="6"/>
  <c r="F137" i="6"/>
  <c r="E138" i="6"/>
  <c r="F138" i="6"/>
  <c r="E139" i="6"/>
  <c r="F139" i="6"/>
  <c r="E140" i="6"/>
  <c r="F140" i="6"/>
  <c r="E141" i="6"/>
  <c r="F141" i="6"/>
  <c r="E142" i="6"/>
  <c r="F142" i="6"/>
  <c r="E143" i="6"/>
  <c r="F143" i="6"/>
  <c r="E144" i="6"/>
  <c r="F144" i="6"/>
  <c r="E145" i="6"/>
  <c r="F145" i="6"/>
  <c r="E146" i="6"/>
  <c r="F146" i="6"/>
  <c r="E147" i="6"/>
  <c r="F147" i="6"/>
  <c r="G148" i="6"/>
  <c r="G134" i="6" s="1"/>
  <c r="H148" i="6"/>
  <c r="H134" i="6" s="1"/>
  <c r="J148" i="6"/>
  <c r="J134" i="6" s="1"/>
  <c r="K148" i="6"/>
  <c r="K134" i="6" s="1"/>
  <c r="M148" i="6"/>
  <c r="M134" i="6" s="1"/>
  <c r="F149" i="6"/>
  <c r="E149" i="6" s="1"/>
  <c r="E150" i="6"/>
  <c r="F150" i="6"/>
  <c r="F151" i="6"/>
  <c r="E151" i="6" s="1"/>
  <c r="E152" i="6"/>
  <c r="F152" i="6"/>
  <c r="F153" i="6"/>
  <c r="E153" i="6" s="1"/>
  <c r="E154" i="6"/>
  <c r="F154" i="6"/>
  <c r="F155" i="6"/>
  <c r="E155" i="6" s="1"/>
  <c r="E156" i="6"/>
  <c r="F156" i="6"/>
  <c r="J157" i="6"/>
  <c r="F157" i="6" s="1"/>
  <c r="E157" i="6" s="1"/>
  <c r="E158" i="6"/>
  <c r="F158" i="6"/>
  <c r="F159" i="6"/>
  <c r="E159" i="6" s="1"/>
  <c r="G160" i="6"/>
  <c r="H160" i="6"/>
  <c r="J160" i="6"/>
  <c r="K160" i="6"/>
  <c r="F161" i="6"/>
  <c r="E161" i="6" s="1"/>
  <c r="I162" i="6"/>
  <c r="F162" i="6" s="1"/>
  <c r="E162" i="6" s="1"/>
  <c r="E163" i="6"/>
  <c r="F163" i="6"/>
  <c r="I163" i="6"/>
  <c r="F164" i="6"/>
  <c r="E164" i="6" s="1"/>
  <c r="E165" i="6"/>
  <c r="F165" i="6"/>
  <c r="F166" i="6"/>
  <c r="E166" i="6" s="1"/>
  <c r="J166" i="6"/>
  <c r="K166" i="6"/>
  <c r="M166" i="6"/>
  <c r="E167" i="6"/>
  <c r="F167" i="6"/>
  <c r="F168" i="6"/>
  <c r="E168" i="6" s="1"/>
  <c r="E169" i="6"/>
  <c r="F169" i="6"/>
  <c r="F170" i="6"/>
  <c r="E170" i="6" s="1"/>
  <c r="E171" i="6"/>
  <c r="F171" i="6"/>
  <c r="H171" i="6"/>
  <c r="I171" i="6"/>
  <c r="E172" i="6"/>
  <c r="F172" i="6"/>
  <c r="E173" i="6"/>
  <c r="I8" i="9" l="1"/>
  <c r="J319" i="9"/>
  <c r="I319" i="9" s="1"/>
  <c r="M8" i="8"/>
  <c r="I8" i="8" s="1"/>
  <c r="K76" i="7"/>
  <c r="K7" i="7" s="1"/>
  <c r="I77" i="7"/>
  <c r="I76" i="7" s="1"/>
  <c r="L76" i="7"/>
  <c r="L7" i="7" s="1"/>
  <c r="J76" i="7"/>
  <c r="J7" i="7" s="1"/>
  <c r="L10" i="7"/>
  <c r="I10" i="7"/>
  <c r="F134" i="6"/>
  <c r="E134" i="6" s="1"/>
  <c r="M59" i="6"/>
  <c r="M58" i="6" s="1"/>
  <c r="M10" i="6" s="1"/>
  <c r="E60" i="6"/>
  <c r="E20" i="6"/>
  <c r="F160" i="6"/>
  <c r="E160" i="6" s="1"/>
  <c r="F148" i="6"/>
  <c r="E148" i="6" s="1"/>
  <c r="J135" i="6"/>
  <c r="I58" i="6"/>
  <c r="F109" i="6"/>
  <c r="E109" i="6" s="1"/>
  <c r="G85" i="6"/>
  <c r="F85" i="6" s="1"/>
  <c r="E85" i="6" s="1"/>
  <c r="F86" i="6"/>
  <c r="E86" i="6" s="1"/>
  <c r="G76" i="6"/>
  <c r="F81" i="6"/>
  <c r="E81" i="6" s="1"/>
  <c r="K59" i="6"/>
  <c r="F56" i="6"/>
  <c r="E56" i="6" s="1"/>
  <c r="F12" i="6"/>
  <c r="F120" i="6"/>
  <c r="E120" i="6" s="1"/>
  <c r="F111" i="6"/>
  <c r="E111" i="6" s="1"/>
  <c r="J59" i="6"/>
  <c r="J31" i="6"/>
  <c r="J11" i="6" s="1"/>
  <c r="F36" i="6"/>
  <c r="E36" i="6" s="1"/>
  <c r="L10" i="6"/>
  <c r="E18" i="6"/>
  <c r="E12" i="6"/>
  <c r="I10" i="6"/>
  <c r="J119" i="6"/>
  <c r="K119" i="6"/>
  <c r="G98" i="6"/>
  <c r="F98" i="6" s="1"/>
  <c r="E98" i="6" s="1"/>
  <c r="F101" i="6"/>
  <c r="E101" i="6" s="1"/>
  <c r="H59" i="6"/>
  <c r="H11" i="6"/>
  <c r="F31" i="6"/>
  <c r="E31" i="6" s="1"/>
  <c r="M135" i="6"/>
  <c r="M119" i="6" s="1"/>
  <c r="H135" i="6"/>
  <c r="H119" i="6" s="1"/>
  <c r="G135" i="6"/>
  <c r="F9" i="5"/>
  <c r="E9" i="5" s="1"/>
  <c r="J12" i="5"/>
  <c r="M12" i="5"/>
  <c r="F13" i="5"/>
  <c r="E13" i="5" s="1"/>
  <c r="E14" i="5"/>
  <c r="F14" i="5"/>
  <c r="F15" i="5"/>
  <c r="E15" i="5" s="1"/>
  <c r="E16" i="5"/>
  <c r="F16" i="5"/>
  <c r="F17" i="5"/>
  <c r="E17" i="5" s="1"/>
  <c r="G18" i="5"/>
  <c r="G11" i="5" s="1"/>
  <c r="H18" i="5"/>
  <c r="F19" i="5"/>
  <c r="E19" i="5" s="1"/>
  <c r="J20" i="5"/>
  <c r="F20" i="5" s="1"/>
  <c r="E20" i="5" s="1"/>
  <c r="L20" i="5"/>
  <c r="L18" i="5" s="1"/>
  <c r="L11" i="5" s="1"/>
  <c r="M20" i="5"/>
  <c r="M18" i="5" s="1"/>
  <c r="F21" i="5"/>
  <c r="E21" i="5" s="1"/>
  <c r="E22" i="5"/>
  <c r="F22" i="5"/>
  <c r="F23" i="5"/>
  <c r="E23" i="5" s="1"/>
  <c r="E24" i="5"/>
  <c r="F24" i="5"/>
  <c r="F25" i="5"/>
  <c r="E25" i="5" s="1"/>
  <c r="E26" i="5"/>
  <c r="F26" i="5"/>
  <c r="J26" i="5"/>
  <c r="F27" i="5"/>
  <c r="E27" i="5" s="1"/>
  <c r="E28" i="5"/>
  <c r="F28" i="5"/>
  <c r="F29" i="5"/>
  <c r="E29" i="5" s="1"/>
  <c r="E30" i="5"/>
  <c r="F30" i="5"/>
  <c r="I31" i="5"/>
  <c r="I11" i="5" s="1"/>
  <c r="M31" i="5"/>
  <c r="H32" i="5"/>
  <c r="F32" i="5" s="1"/>
  <c r="E32" i="5" s="1"/>
  <c r="E33" i="5"/>
  <c r="F33" i="5"/>
  <c r="F34" i="5"/>
  <c r="E34" i="5" s="1"/>
  <c r="E35" i="5"/>
  <c r="F35" i="5"/>
  <c r="F37" i="5"/>
  <c r="E37" i="5" s="1"/>
  <c r="J38" i="5"/>
  <c r="F38" i="5" s="1"/>
  <c r="E38" i="5" s="1"/>
  <c r="K38" i="5"/>
  <c r="K36" i="5" s="1"/>
  <c r="K31" i="5" s="1"/>
  <c r="K11" i="5" s="1"/>
  <c r="E39" i="5"/>
  <c r="F39" i="5"/>
  <c r="F40" i="5"/>
  <c r="E40" i="5" s="1"/>
  <c r="E41" i="5"/>
  <c r="F41" i="5"/>
  <c r="F42" i="5"/>
  <c r="E42" i="5" s="1"/>
  <c r="F43" i="5"/>
  <c r="E43" i="5" s="1"/>
  <c r="F44" i="5"/>
  <c r="E44" i="5" s="1"/>
  <c r="J45" i="5"/>
  <c r="F45" i="5" s="1"/>
  <c r="E45" i="5" s="1"/>
  <c r="E46" i="5"/>
  <c r="F46" i="5"/>
  <c r="J47" i="5"/>
  <c r="F47" i="5" s="1"/>
  <c r="E47" i="5" s="1"/>
  <c r="E48" i="5"/>
  <c r="F48" i="5"/>
  <c r="F49" i="5"/>
  <c r="E49" i="5" s="1"/>
  <c r="J50" i="5"/>
  <c r="F50" i="5" s="1"/>
  <c r="E50" i="5" s="1"/>
  <c r="E51" i="5"/>
  <c r="F51" i="5"/>
  <c r="F52" i="5"/>
  <c r="E52" i="5" s="1"/>
  <c r="E53" i="5"/>
  <c r="F53" i="5"/>
  <c r="F54" i="5"/>
  <c r="E54" i="5" s="1"/>
  <c r="E55" i="5"/>
  <c r="F55" i="5"/>
  <c r="G56" i="5"/>
  <c r="F56" i="5" s="1"/>
  <c r="E56" i="5" s="1"/>
  <c r="H56" i="5"/>
  <c r="I56" i="5"/>
  <c r="J56" i="5"/>
  <c r="K56" i="5"/>
  <c r="E57" i="5"/>
  <c r="F57" i="5"/>
  <c r="G60" i="5"/>
  <c r="H60" i="5"/>
  <c r="H59" i="5" s="1"/>
  <c r="J60" i="5"/>
  <c r="K60" i="5"/>
  <c r="M60" i="5"/>
  <c r="F61" i="5"/>
  <c r="E61" i="5" s="1"/>
  <c r="F62" i="5"/>
  <c r="E62" i="5" s="1"/>
  <c r="F63" i="5"/>
  <c r="E63" i="5" s="1"/>
  <c r="G63" i="5"/>
  <c r="H63" i="5"/>
  <c r="J63" i="5"/>
  <c r="K63" i="5"/>
  <c r="M63" i="5"/>
  <c r="F64" i="5"/>
  <c r="E64" i="5" s="1"/>
  <c r="E65" i="5"/>
  <c r="F65" i="5"/>
  <c r="F66" i="5"/>
  <c r="E66" i="5" s="1"/>
  <c r="E67" i="5"/>
  <c r="F67" i="5"/>
  <c r="F68" i="5"/>
  <c r="E68" i="5" s="1"/>
  <c r="E69" i="5"/>
  <c r="F69" i="5"/>
  <c r="G70" i="5"/>
  <c r="F70" i="5" s="1"/>
  <c r="E70" i="5" s="1"/>
  <c r="H70" i="5"/>
  <c r="J70" i="5"/>
  <c r="K70" i="5"/>
  <c r="L70" i="5"/>
  <c r="L59" i="5" s="1"/>
  <c r="M70" i="5"/>
  <c r="M59" i="5" s="1"/>
  <c r="F71" i="5"/>
  <c r="E71" i="5" s="1"/>
  <c r="E72" i="5"/>
  <c r="F72" i="5"/>
  <c r="F73" i="5"/>
  <c r="E73" i="5" s="1"/>
  <c r="M74" i="5"/>
  <c r="F75" i="5"/>
  <c r="E75" i="5" s="1"/>
  <c r="G76" i="5"/>
  <c r="G74" i="5" s="1"/>
  <c r="H76" i="5"/>
  <c r="H74" i="5" s="1"/>
  <c r="K76" i="5"/>
  <c r="K74" i="5" s="1"/>
  <c r="F77" i="5"/>
  <c r="E77" i="5" s="1"/>
  <c r="E78" i="5"/>
  <c r="F78" i="5"/>
  <c r="F79" i="5"/>
  <c r="E79" i="5" s="1"/>
  <c r="E80" i="5"/>
  <c r="F80" i="5"/>
  <c r="F81" i="5"/>
  <c r="E81" i="5" s="1"/>
  <c r="G81" i="5"/>
  <c r="J81" i="5"/>
  <c r="J76" i="5" s="1"/>
  <c r="J74" i="5" s="1"/>
  <c r="F82" i="5"/>
  <c r="E82" i="5" s="1"/>
  <c r="E83" i="5"/>
  <c r="F83" i="5"/>
  <c r="F84" i="5"/>
  <c r="E84" i="5" s="1"/>
  <c r="K86" i="5"/>
  <c r="K85" i="5" s="1"/>
  <c r="G87" i="5"/>
  <c r="F87" i="5" s="1"/>
  <c r="E87" i="5" s="1"/>
  <c r="H87" i="5"/>
  <c r="H86" i="5" s="1"/>
  <c r="H85" i="5" s="1"/>
  <c r="J87" i="5"/>
  <c r="K87" i="5"/>
  <c r="F88" i="5"/>
  <c r="E88" i="5" s="1"/>
  <c r="E89" i="5"/>
  <c r="F89" i="5"/>
  <c r="F90" i="5"/>
  <c r="E90" i="5" s="1"/>
  <c r="G91" i="5"/>
  <c r="F91" i="5" s="1"/>
  <c r="E91" i="5" s="1"/>
  <c r="J91" i="5"/>
  <c r="J86" i="5" s="1"/>
  <c r="J85" i="5" s="1"/>
  <c r="E92" i="5"/>
  <c r="F92" i="5"/>
  <c r="F93" i="5"/>
  <c r="E93" i="5" s="1"/>
  <c r="E94" i="5"/>
  <c r="F94" i="5"/>
  <c r="F95" i="5"/>
  <c r="E95" i="5" s="1"/>
  <c r="E96" i="5"/>
  <c r="F96" i="5"/>
  <c r="F97" i="5"/>
  <c r="E97" i="5" s="1"/>
  <c r="G98" i="5"/>
  <c r="H98" i="5"/>
  <c r="F99" i="5"/>
  <c r="E99" i="5" s="1"/>
  <c r="E100" i="5"/>
  <c r="F100" i="5"/>
  <c r="F101" i="5"/>
  <c r="E101" i="5" s="1"/>
  <c r="G101" i="5"/>
  <c r="H101" i="5"/>
  <c r="J101" i="5"/>
  <c r="J98" i="5" s="1"/>
  <c r="M101" i="5"/>
  <c r="M98" i="5" s="1"/>
  <c r="E102" i="5"/>
  <c r="F102" i="5"/>
  <c r="F103" i="5"/>
  <c r="E103" i="5" s="1"/>
  <c r="E104" i="5"/>
  <c r="F104" i="5"/>
  <c r="F105" i="5"/>
  <c r="E105" i="5" s="1"/>
  <c r="E106" i="5"/>
  <c r="F106" i="5"/>
  <c r="F107" i="5"/>
  <c r="E107" i="5" s="1"/>
  <c r="E108" i="5"/>
  <c r="F108" i="5"/>
  <c r="F109" i="5"/>
  <c r="E109" i="5" s="1"/>
  <c r="G109" i="5"/>
  <c r="J109" i="5"/>
  <c r="M109" i="5"/>
  <c r="E110" i="5"/>
  <c r="F110" i="5"/>
  <c r="G112" i="5"/>
  <c r="F112" i="5" s="1"/>
  <c r="E112" i="5" s="1"/>
  <c r="J112" i="5"/>
  <c r="J111" i="5" s="1"/>
  <c r="F113" i="5"/>
  <c r="E113" i="5" s="1"/>
  <c r="E114" i="5"/>
  <c r="F114" i="5"/>
  <c r="F115" i="5"/>
  <c r="E115" i="5" s="1"/>
  <c r="E116" i="5"/>
  <c r="F116" i="5"/>
  <c r="F117" i="5"/>
  <c r="E117" i="5" s="1"/>
  <c r="E118" i="5"/>
  <c r="F118" i="5"/>
  <c r="I119" i="5"/>
  <c r="H120" i="5"/>
  <c r="K120" i="5"/>
  <c r="E121" i="5"/>
  <c r="F121" i="5"/>
  <c r="F122" i="5"/>
  <c r="E122" i="5" s="1"/>
  <c r="E123" i="5"/>
  <c r="F123" i="5"/>
  <c r="F124" i="5"/>
  <c r="E124" i="5" s="1"/>
  <c r="G125" i="5"/>
  <c r="F125" i="5" s="1"/>
  <c r="E125" i="5" s="1"/>
  <c r="J125" i="5"/>
  <c r="J120" i="5" s="1"/>
  <c r="E126" i="5"/>
  <c r="F126" i="5"/>
  <c r="F127" i="5"/>
  <c r="E127" i="5" s="1"/>
  <c r="E128" i="5"/>
  <c r="F128" i="5"/>
  <c r="F129" i="5"/>
  <c r="E129" i="5" s="1"/>
  <c r="G129" i="5"/>
  <c r="H129" i="5"/>
  <c r="J129" i="5"/>
  <c r="M129" i="5"/>
  <c r="M119" i="5" s="1"/>
  <c r="E130" i="5"/>
  <c r="F130" i="5"/>
  <c r="F131" i="5"/>
  <c r="E131" i="5" s="1"/>
  <c r="E132" i="5"/>
  <c r="F132" i="5"/>
  <c r="F133" i="5"/>
  <c r="E133" i="5" s="1"/>
  <c r="L134" i="5"/>
  <c r="M134" i="5"/>
  <c r="L135" i="5"/>
  <c r="L119" i="5" s="1"/>
  <c r="L58" i="5" s="1"/>
  <c r="M135" i="5"/>
  <c r="E136" i="5"/>
  <c r="F136" i="5"/>
  <c r="F137" i="5"/>
  <c r="E137" i="5" s="1"/>
  <c r="F138" i="5"/>
  <c r="E138" i="5" s="1"/>
  <c r="F139" i="5"/>
  <c r="E139" i="5" s="1"/>
  <c r="E140" i="5"/>
  <c r="F140" i="5"/>
  <c r="F141" i="5"/>
  <c r="E141" i="5" s="1"/>
  <c r="E142" i="5"/>
  <c r="F142" i="5"/>
  <c r="F143" i="5"/>
  <c r="E143" i="5" s="1"/>
  <c r="E144" i="5"/>
  <c r="F144" i="5"/>
  <c r="F145" i="5"/>
  <c r="E145" i="5" s="1"/>
  <c r="F146" i="5"/>
  <c r="E146" i="5" s="1"/>
  <c r="F147" i="5"/>
  <c r="E147" i="5" s="1"/>
  <c r="G148" i="5"/>
  <c r="H148" i="5"/>
  <c r="H135" i="5" s="1"/>
  <c r="J148" i="5"/>
  <c r="J134" i="5" s="1"/>
  <c r="K148" i="5"/>
  <c r="K134" i="5" s="1"/>
  <c r="M148" i="5"/>
  <c r="E149" i="5"/>
  <c r="F149" i="5"/>
  <c r="F150" i="5"/>
  <c r="E150" i="5" s="1"/>
  <c r="E151" i="5"/>
  <c r="F151" i="5"/>
  <c r="F152" i="5"/>
  <c r="E152" i="5" s="1"/>
  <c r="E153" i="5"/>
  <c r="F153" i="5"/>
  <c r="F154" i="5"/>
  <c r="E154" i="5" s="1"/>
  <c r="E155" i="5"/>
  <c r="F155" i="5"/>
  <c r="F156" i="5"/>
  <c r="E156" i="5" s="1"/>
  <c r="E157" i="5"/>
  <c r="F157" i="5"/>
  <c r="J157" i="5"/>
  <c r="F158" i="5"/>
  <c r="E158" i="5" s="1"/>
  <c r="E159" i="5"/>
  <c r="F159" i="5"/>
  <c r="G160" i="5"/>
  <c r="F160" i="5" s="1"/>
  <c r="E160" i="5" s="1"/>
  <c r="H160" i="5"/>
  <c r="J160" i="5"/>
  <c r="K160" i="5"/>
  <c r="E161" i="5"/>
  <c r="F161" i="5"/>
  <c r="I163" i="5"/>
  <c r="F163" i="5" s="1"/>
  <c r="E163" i="5" s="1"/>
  <c r="E164" i="5"/>
  <c r="F164" i="5"/>
  <c r="F165" i="5"/>
  <c r="E165" i="5" s="1"/>
  <c r="J166" i="5"/>
  <c r="F166" i="5" s="1"/>
  <c r="E166" i="5" s="1"/>
  <c r="K166" i="5"/>
  <c r="M166" i="5"/>
  <c r="F167" i="5"/>
  <c r="E167" i="5" s="1"/>
  <c r="E168" i="5"/>
  <c r="F168" i="5"/>
  <c r="F169" i="5"/>
  <c r="E169" i="5" s="1"/>
  <c r="E170" i="5"/>
  <c r="F170" i="5"/>
  <c r="H171" i="5"/>
  <c r="F171" i="5" s="1"/>
  <c r="E171" i="5" s="1"/>
  <c r="I171" i="5"/>
  <c r="F172" i="5"/>
  <c r="E172" i="5" s="1"/>
  <c r="E173" i="5"/>
  <c r="I7" i="7" l="1"/>
  <c r="F11" i="6"/>
  <c r="E11" i="6" s="1"/>
  <c r="J58" i="6"/>
  <c r="J10" i="6" s="1"/>
  <c r="K58" i="6"/>
  <c r="K10" i="6" s="1"/>
  <c r="F135" i="6"/>
  <c r="E135" i="6" s="1"/>
  <c r="G119" i="6"/>
  <c r="F119" i="6" s="1"/>
  <c r="E119" i="6" s="1"/>
  <c r="G74" i="6"/>
  <c r="F76" i="6"/>
  <c r="E76" i="6" s="1"/>
  <c r="H58" i="6"/>
  <c r="H10" i="6" s="1"/>
  <c r="F74" i="5"/>
  <c r="E74" i="5" s="1"/>
  <c r="J59" i="5"/>
  <c r="J18" i="5"/>
  <c r="F18" i="5" s="1"/>
  <c r="E18" i="5" s="1"/>
  <c r="F148" i="5"/>
  <c r="E148" i="5" s="1"/>
  <c r="H119" i="5"/>
  <c r="H58" i="5" s="1"/>
  <c r="G59" i="5"/>
  <c r="M58" i="5"/>
  <c r="K59" i="5"/>
  <c r="M11" i="5"/>
  <c r="F98" i="5"/>
  <c r="E98" i="5" s="1"/>
  <c r="L10" i="5"/>
  <c r="E12" i="5"/>
  <c r="H134" i="5"/>
  <c r="I162" i="5"/>
  <c r="F162" i="5" s="1"/>
  <c r="E162" i="5" s="1"/>
  <c r="J135" i="5"/>
  <c r="J119" i="5" s="1"/>
  <c r="G120" i="5"/>
  <c r="G86" i="5"/>
  <c r="F60" i="5"/>
  <c r="E60" i="5" s="1"/>
  <c r="J36" i="5"/>
  <c r="H31" i="5"/>
  <c r="G111" i="5"/>
  <c r="F111" i="5" s="1"/>
  <c r="E111" i="5" s="1"/>
  <c r="G135" i="5"/>
  <c r="G134" i="5"/>
  <c r="F134" i="5" s="1"/>
  <c r="E134" i="5" s="1"/>
  <c r="F12" i="5"/>
  <c r="K135" i="5"/>
  <c r="K119" i="5" s="1"/>
  <c r="F76" i="5"/>
  <c r="E76" i="5" s="1"/>
  <c r="F9" i="4"/>
  <c r="E9" i="4" s="1"/>
  <c r="I11" i="4"/>
  <c r="J12" i="4"/>
  <c r="M12" i="4"/>
  <c r="E13" i="4"/>
  <c r="E12" i="4" s="1"/>
  <c r="F13" i="4"/>
  <c r="F12" i="4" s="1"/>
  <c r="E14" i="4"/>
  <c r="F14" i="4"/>
  <c r="E15" i="4"/>
  <c r="F15" i="4"/>
  <c r="E16" i="4"/>
  <c r="F16" i="4"/>
  <c r="E17" i="4"/>
  <c r="F17" i="4"/>
  <c r="G18" i="4"/>
  <c r="G11" i="4" s="1"/>
  <c r="H18" i="4"/>
  <c r="J18" i="4"/>
  <c r="F18" i="4" s="1"/>
  <c r="F19" i="4"/>
  <c r="E19" i="4" s="1"/>
  <c r="F20" i="4"/>
  <c r="J20" i="4"/>
  <c r="L20" i="4"/>
  <c r="L18" i="4" s="1"/>
  <c r="L11" i="4" s="1"/>
  <c r="M20" i="4"/>
  <c r="M18" i="4" s="1"/>
  <c r="E21" i="4"/>
  <c r="F21" i="4"/>
  <c r="E22" i="4"/>
  <c r="F22" i="4"/>
  <c r="E23" i="4"/>
  <c r="F23" i="4"/>
  <c r="E24" i="4"/>
  <c r="F24" i="4"/>
  <c r="E25" i="4"/>
  <c r="F25" i="4"/>
  <c r="E26" i="4"/>
  <c r="F26" i="4"/>
  <c r="J26" i="4"/>
  <c r="F27" i="4"/>
  <c r="E27" i="4" s="1"/>
  <c r="E28" i="4"/>
  <c r="F28" i="4"/>
  <c r="F29" i="4"/>
  <c r="E29" i="4" s="1"/>
  <c r="E30" i="4"/>
  <c r="F30" i="4"/>
  <c r="I31" i="4"/>
  <c r="M31" i="4"/>
  <c r="H32" i="4"/>
  <c r="F32" i="4" s="1"/>
  <c r="E32" i="4" s="1"/>
  <c r="E33" i="4"/>
  <c r="F33" i="4"/>
  <c r="F34" i="4"/>
  <c r="E34" i="4" s="1"/>
  <c r="E35" i="4"/>
  <c r="F35" i="4"/>
  <c r="F37" i="4"/>
  <c r="E37" i="4" s="1"/>
  <c r="J38" i="4"/>
  <c r="F38" i="4" s="1"/>
  <c r="E38" i="4" s="1"/>
  <c r="K38" i="4"/>
  <c r="K36" i="4" s="1"/>
  <c r="K31" i="4" s="1"/>
  <c r="K11" i="4" s="1"/>
  <c r="E39" i="4"/>
  <c r="F39" i="4"/>
  <c r="F40" i="4"/>
  <c r="E40" i="4" s="1"/>
  <c r="E41" i="4"/>
  <c r="F41" i="4"/>
  <c r="F42" i="4"/>
  <c r="E42" i="4" s="1"/>
  <c r="E43" i="4"/>
  <c r="F43" i="4"/>
  <c r="F44" i="4"/>
  <c r="E44" i="4" s="1"/>
  <c r="E45" i="4"/>
  <c r="F45" i="4"/>
  <c r="J45" i="4"/>
  <c r="E46" i="4"/>
  <c r="F46" i="4"/>
  <c r="J47" i="4"/>
  <c r="F47" i="4" s="1"/>
  <c r="E47" i="4" s="1"/>
  <c r="E48" i="4"/>
  <c r="F48" i="4"/>
  <c r="F49" i="4"/>
  <c r="E49" i="4" s="1"/>
  <c r="E50" i="4"/>
  <c r="F50" i="4"/>
  <c r="J50" i="4"/>
  <c r="E51" i="4"/>
  <c r="F51" i="4"/>
  <c r="E52" i="4"/>
  <c r="F52" i="4"/>
  <c r="E53" i="4"/>
  <c r="F53" i="4"/>
  <c r="E54" i="4"/>
  <c r="F54" i="4"/>
  <c r="E55" i="4"/>
  <c r="F55" i="4"/>
  <c r="G56" i="4"/>
  <c r="F56" i="4" s="1"/>
  <c r="E56" i="4" s="1"/>
  <c r="H56" i="4"/>
  <c r="I56" i="4"/>
  <c r="J56" i="4"/>
  <c r="K56" i="4"/>
  <c r="E57" i="4"/>
  <c r="F57" i="4"/>
  <c r="G60" i="4"/>
  <c r="H60" i="4"/>
  <c r="J60" i="4"/>
  <c r="K60" i="4"/>
  <c r="M60" i="4"/>
  <c r="M59" i="4" s="1"/>
  <c r="F61" i="4"/>
  <c r="E61" i="4" s="1"/>
  <c r="E62" i="4"/>
  <c r="F62" i="4"/>
  <c r="F63" i="4"/>
  <c r="E63" i="4" s="1"/>
  <c r="G63" i="4"/>
  <c r="H63" i="4"/>
  <c r="J63" i="4"/>
  <c r="K63" i="4"/>
  <c r="M63" i="4"/>
  <c r="E64" i="4"/>
  <c r="F64" i="4"/>
  <c r="E65" i="4"/>
  <c r="F65" i="4"/>
  <c r="E66" i="4"/>
  <c r="F66" i="4"/>
  <c r="E67" i="4"/>
  <c r="F67" i="4"/>
  <c r="E68" i="4"/>
  <c r="F68" i="4"/>
  <c r="E69" i="4"/>
  <c r="F69" i="4"/>
  <c r="G70" i="4"/>
  <c r="F70" i="4" s="1"/>
  <c r="E70" i="4" s="1"/>
  <c r="H70" i="4"/>
  <c r="J70" i="4"/>
  <c r="K70" i="4"/>
  <c r="L70" i="4"/>
  <c r="L59" i="4" s="1"/>
  <c r="M70" i="4"/>
  <c r="E71" i="4"/>
  <c r="F71" i="4"/>
  <c r="E72" i="4"/>
  <c r="F72" i="4"/>
  <c r="E73" i="4"/>
  <c r="F73" i="4"/>
  <c r="J74" i="4"/>
  <c r="K74" i="4"/>
  <c r="M74" i="4"/>
  <c r="F75" i="4"/>
  <c r="E75" i="4" s="1"/>
  <c r="H76" i="4"/>
  <c r="H74" i="4" s="1"/>
  <c r="J76" i="4"/>
  <c r="K76" i="4"/>
  <c r="F77" i="4"/>
  <c r="E77" i="4" s="1"/>
  <c r="E78" i="4"/>
  <c r="F78" i="4"/>
  <c r="F79" i="4"/>
  <c r="E79" i="4" s="1"/>
  <c r="E80" i="4"/>
  <c r="F80" i="4"/>
  <c r="F81" i="4"/>
  <c r="E81" i="4" s="1"/>
  <c r="G81" i="4"/>
  <c r="G76" i="4" s="1"/>
  <c r="J81" i="4"/>
  <c r="F82" i="4"/>
  <c r="E82" i="4" s="1"/>
  <c r="E83" i="4"/>
  <c r="F83" i="4"/>
  <c r="F84" i="4"/>
  <c r="E84" i="4" s="1"/>
  <c r="G86" i="4"/>
  <c r="G85" i="4" s="1"/>
  <c r="K86" i="4"/>
  <c r="K85" i="4" s="1"/>
  <c r="G87" i="4"/>
  <c r="H87" i="4"/>
  <c r="H86" i="4" s="1"/>
  <c r="J87" i="4"/>
  <c r="J86" i="4" s="1"/>
  <c r="J85" i="4" s="1"/>
  <c r="K87" i="4"/>
  <c r="F88" i="4"/>
  <c r="E88" i="4" s="1"/>
  <c r="E89" i="4"/>
  <c r="F89" i="4"/>
  <c r="F90" i="4"/>
  <c r="E90" i="4" s="1"/>
  <c r="G91" i="4"/>
  <c r="J91" i="4"/>
  <c r="F91" i="4" s="1"/>
  <c r="E91" i="4" s="1"/>
  <c r="E92" i="4"/>
  <c r="F92" i="4"/>
  <c r="F93" i="4"/>
  <c r="E93" i="4" s="1"/>
  <c r="E94" i="4"/>
  <c r="F94" i="4"/>
  <c r="F95" i="4"/>
  <c r="E95" i="4" s="1"/>
  <c r="E96" i="4"/>
  <c r="F96" i="4"/>
  <c r="F97" i="4"/>
  <c r="E97" i="4" s="1"/>
  <c r="H98" i="4"/>
  <c r="J98" i="4"/>
  <c r="F99" i="4"/>
  <c r="E99" i="4" s="1"/>
  <c r="E100" i="4"/>
  <c r="F100" i="4"/>
  <c r="F101" i="4"/>
  <c r="E101" i="4" s="1"/>
  <c r="G101" i="4"/>
  <c r="G98" i="4" s="1"/>
  <c r="F98" i="4" s="1"/>
  <c r="E98" i="4" s="1"/>
  <c r="H101" i="4"/>
  <c r="J101" i="4"/>
  <c r="M101" i="4"/>
  <c r="M98" i="4" s="1"/>
  <c r="E102" i="4"/>
  <c r="F102" i="4"/>
  <c r="F103" i="4"/>
  <c r="E103" i="4" s="1"/>
  <c r="E104" i="4"/>
  <c r="F104" i="4"/>
  <c r="F105" i="4"/>
  <c r="E105" i="4" s="1"/>
  <c r="E106" i="4"/>
  <c r="F106" i="4"/>
  <c r="F107" i="4"/>
  <c r="E107" i="4" s="1"/>
  <c r="E108" i="4"/>
  <c r="F108" i="4"/>
  <c r="F109" i="4"/>
  <c r="E109" i="4" s="1"/>
  <c r="G109" i="4"/>
  <c r="J109" i="4"/>
  <c r="M109" i="4"/>
  <c r="E110" i="4"/>
  <c r="F110" i="4"/>
  <c r="G112" i="4"/>
  <c r="F112" i="4" s="1"/>
  <c r="E112" i="4" s="1"/>
  <c r="J112" i="4"/>
  <c r="J111" i="4" s="1"/>
  <c r="E113" i="4"/>
  <c r="F113" i="4"/>
  <c r="E114" i="4"/>
  <c r="F114" i="4"/>
  <c r="E115" i="4"/>
  <c r="F115" i="4"/>
  <c r="E116" i="4"/>
  <c r="F116" i="4"/>
  <c r="E117" i="4"/>
  <c r="F117" i="4"/>
  <c r="E118" i="4"/>
  <c r="F118" i="4"/>
  <c r="I119" i="4"/>
  <c r="G120" i="4"/>
  <c r="H120" i="4"/>
  <c r="K120" i="4"/>
  <c r="E121" i="4"/>
  <c r="F121" i="4"/>
  <c r="F122" i="4"/>
  <c r="E122" i="4" s="1"/>
  <c r="E123" i="4"/>
  <c r="F123" i="4"/>
  <c r="F124" i="4"/>
  <c r="E124" i="4" s="1"/>
  <c r="G125" i="4"/>
  <c r="J125" i="4"/>
  <c r="F125" i="4" s="1"/>
  <c r="E125" i="4" s="1"/>
  <c r="E126" i="4"/>
  <c r="F126" i="4"/>
  <c r="F127" i="4"/>
  <c r="E127" i="4" s="1"/>
  <c r="E128" i="4"/>
  <c r="F128" i="4"/>
  <c r="F129" i="4"/>
  <c r="E129" i="4" s="1"/>
  <c r="G129" i="4"/>
  <c r="H129" i="4"/>
  <c r="J129" i="4"/>
  <c r="M129" i="4"/>
  <c r="M119" i="4" s="1"/>
  <c r="E130" i="4"/>
  <c r="F130" i="4"/>
  <c r="F131" i="4"/>
  <c r="E131" i="4" s="1"/>
  <c r="E132" i="4"/>
  <c r="F132" i="4"/>
  <c r="F133" i="4"/>
  <c r="E133" i="4" s="1"/>
  <c r="L134" i="4"/>
  <c r="M134" i="4"/>
  <c r="L135" i="4"/>
  <c r="L119" i="4" s="1"/>
  <c r="L58" i="4" s="1"/>
  <c r="M135" i="4"/>
  <c r="E136" i="4"/>
  <c r="F136" i="4"/>
  <c r="F137" i="4"/>
  <c r="E137" i="4" s="1"/>
  <c r="F138" i="4"/>
  <c r="E138" i="4" s="1"/>
  <c r="F139" i="4"/>
  <c r="E139" i="4" s="1"/>
  <c r="E140" i="4"/>
  <c r="F140" i="4"/>
  <c r="F141" i="4"/>
  <c r="E141" i="4" s="1"/>
  <c r="E142" i="4"/>
  <c r="F142" i="4"/>
  <c r="F143" i="4"/>
  <c r="E143" i="4" s="1"/>
  <c r="E144" i="4"/>
  <c r="F144" i="4"/>
  <c r="F145" i="4"/>
  <c r="E145" i="4" s="1"/>
  <c r="F146" i="4"/>
  <c r="E146" i="4" s="1"/>
  <c r="F147" i="4"/>
  <c r="E147" i="4" s="1"/>
  <c r="G148" i="4"/>
  <c r="G134" i="4" s="1"/>
  <c r="H148" i="4"/>
  <c r="J148" i="4"/>
  <c r="J134" i="4" s="1"/>
  <c r="K148" i="4"/>
  <c r="K134" i="4" s="1"/>
  <c r="M148" i="4"/>
  <c r="E149" i="4"/>
  <c r="F149" i="4"/>
  <c r="E150" i="4"/>
  <c r="F150" i="4"/>
  <c r="E151" i="4"/>
  <c r="F151" i="4"/>
  <c r="E152" i="4"/>
  <c r="F152" i="4"/>
  <c r="E153" i="4"/>
  <c r="F153" i="4"/>
  <c r="F154" i="4"/>
  <c r="E154" i="4" s="1"/>
  <c r="E155" i="4"/>
  <c r="F155" i="4"/>
  <c r="F156" i="4"/>
  <c r="E156" i="4" s="1"/>
  <c r="E157" i="4"/>
  <c r="F157" i="4"/>
  <c r="J157" i="4"/>
  <c r="F158" i="4"/>
  <c r="E158" i="4" s="1"/>
  <c r="E159" i="4"/>
  <c r="F159" i="4"/>
  <c r="G160" i="4"/>
  <c r="F160" i="4" s="1"/>
  <c r="E160" i="4" s="1"/>
  <c r="H160" i="4"/>
  <c r="J160" i="4"/>
  <c r="K160" i="4"/>
  <c r="E161" i="4"/>
  <c r="F161" i="4"/>
  <c r="I163" i="4"/>
  <c r="F163" i="4" s="1"/>
  <c r="E163" i="4" s="1"/>
  <c r="E164" i="4"/>
  <c r="F164" i="4"/>
  <c r="F165" i="4"/>
  <c r="E165" i="4" s="1"/>
  <c r="F166" i="4"/>
  <c r="J166" i="4"/>
  <c r="K166" i="4"/>
  <c r="M166" i="4"/>
  <c r="E166" i="4" s="1"/>
  <c r="E167" i="4"/>
  <c r="F167" i="4"/>
  <c r="E168" i="4"/>
  <c r="F168" i="4"/>
  <c r="E169" i="4"/>
  <c r="F169" i="4"/>
  <c r="E170" i="4"/>
  <c r="F170" i="4"/>
  <c r="H171" i="4"/>
  <c r="F171" i="4" s="1"/>
  <c r="E171" i="4" s="1"/>
  <c r="I171" i="4"/>
  <c r="E172" i="4"/>
  <c r="F172" i="4"/>
  <c r="E173" i="4"/>
  <c r="F74" i="6" l="1"/>
  <c r="E74" i="6" s="1"/>
  <c r="G59" i="6"/>
  <c r="J58" i="5"/>
  <c r="G119" i="5"/>
  <c r="F119" i="5" s="1"/>
  <c r="E119" i="5" s="1"/>
  <c r="F120" i="5"/>
  <c r="E120" i="5" s="1"/>
  <c r="F36" i="5"/>
  <c r="E36" i="5" s="1"/>
  <c r="J31" i="5"/>
  <c r="J11" i="5" s="1"/>
  <c r="J10" i="5" s="1"/>
  <c r="F135" i="5"/>
  <c r="E135" i="5" s="1"/>
  <c r="M10" i="5"/>
  <c r="I58" i="5"/>
  <c r="I10" i="5" s="1"/>
  <c r="F86" i="5"/>
  <c r="E86" i="5" s="1"/>
  <c r="G85" i="5"/>
  <c r="F85" i="5" s="1"/>
  <c r="E85" i="5" s="1"/>
  <c r="K58" i="5"/>
  <c r="K10" i="5" s="1"/>
  <c r="H11" i="5"/>
  <c r="G58" i="5"/>
  <c r="F59" i="5"/>
  <c r="E59" i="5" s="1"/>
  <c r="J36" i="4"/>
  <c r="F148" i="4"/>
  <c r="E148" i="4" s="1"/>
  <c r="K59" i="4"/>
  <c r="J59" i="4"/>
  <c r="L10" i="4"/>
  <c r="E18" i="4"/>
  <c r="H85" i="4"/>
  <c r="F85" i="4" s="1"/>
  <c r="E85" i="4" s="1"/>
  <c r="F86" i="4"/>
  <c r="E86" i="4" s="1"/>
  <c r="H59" i="4"/>
  <c r="G74" i="4"/>
  <c r="F74" i="4" s="1"/>
  <c r="E74" i="4" s="1"/>
  <c r="F76" i="4"/>
  <c r="E76" i="4" s="1"/>
  <c r="M58" i="4"/>
  <c r="M11" i="4"/>
  <c r="G111" i="4"/>
  <c r="F111" i="4" s="1"/>
  <c r="E111" i="4" s="1"/>
  <c r="I162" i="4"/>
  <c r="F162" i="4" s="1"/>
  <c r="E162" i="4" s="1"/>
  <c r="J135" i="4"/>
  <c r="F60" i="4"/>
  <c r="E60" i="4" s="1"/>
  <c r="H31" i="4"/>
  <c r="E20" i="4"/>
  <c r="H134" i="4"/>
  <c r="F134" i="4" s="1"/>
  <c r="E134" i="4" s="1"/>
  <c r="G135" i="4"/>
  <c r="J120" i="4"/>
  <c r="H135" i="4"/>
  <c r="H119" i="4" s="1"/>
  <c r="K135" i="4"/>
  <c r="K119" i="4" s="1"/>
  <c r="K58" i="4" s="1"/>
  <c r="K10" i="4" s="1"/>
  <c r="F87" i="4"/>
  <c r="E87" i="4" s="1"/>
  <c r="F9" i="3"/>
  <c r="E9" i="3" s="1"/>
  <c r="G11" i="3"/>
  <c r="J12" i="3"/>
  <c r="M12" i="3"/>
  <c r="F13" i="3"/>
  <c r="E13" i="3" s="1"/>
  <c r="F14" i="3"/>
  <c r="E14" i="3" s="1"/>
  <c r="F15" i="3"/>
  <c r="E15" i="3" s="1"/>
  <c r="F16" i="3"/>
  <c r="E16" i="3" s="1"/>
  <c r="F17" i="3"/>
  <c r="E17" i="3" s="1"/>
  <c r="G18" i="3"/>
  <c r="H18" i="3"/>
  <c r="E19" i="3"/>
  <c r="F19" i="3"/>
  <c r="J20" i="3"/>
  <c r="F20" i="3" s="1"/>
  <c r="L20" i="3"/>
  <c r="L18" i="3" s="1"/>
  <c r="L11" i="3" s="1"/>
  <c r="M20" i="3"/>
  <c r="M18" i="3" s="1"/>
  <c r="F21" i="3"/>
  <c r="E21" i="3" s="1"/>
  <c r="F22" i="3"/>
  <c r="E22" i="3" s="1"/>
  <c r="F23" i="3"/>
  <c r="E23" i="3" s="1"/>
  <c r="F24" i="3"/>
  <c r="E24" i="3" s="1"/>
  <c r="F25" i="3"/>
  <c r="E25" i="3" s="1"/>
  <c r="J26" i="3"/>
  <c r="F26" i="3" s="1"/>
  <c r="E26" i="3" s="1"/>
  <c r="E27" i="3"/>
  <c r="F27" i="3"/>
  <c r="F28" i="3"/>
  <c r="E28" i="3" s="1"/>
  <c r="E29" i="3"/>
  <c r="F29" i="3"/>
  <c r="F30" i="3"/>
  <c r="E30" i="3" s="1"/>
  <c r="I31" i="3"/>
  <c r="I11" i="3" s="1"/>
  <c r="M31" i="3"/>
  <c r="F32" i="3"/>
  <c r="E32" i="3" s="1"/>
  <c r="H32" i="3"/>
  <c r="H31" i="3" s="1"/>
  <c r="F33" i="3"/>
  <c r="E33" i="3" s="1"/>
  <c r="E34" i="3"/>
  <c r="F34" i="3"/>
  <c r="F35" i="3"/>
  <c r="E35" i="3" s="1"/>
  <c r="E37" i="3"/>
  <c r="F37" i="3"/>
  <c r="J38" i="3"/>
  <c r="F38" i="3" s="1"/>
  <c r="E38" i="3" s="1"/>
  <c r="K38" i="3"/>
  <c r="K36" i="3" s="1"/>
  <c r="K31" i="3" s="1"/>
  <c r="K11" i="3" s="1"/>
  <c r="E39" i="3"/>
  <c r="F39" i="3"/>
  <c r="F40" i="3"/>
  <c r="E40" i="3" s="1"/>
  <c r="E41" i="3"/>
  <c r="F41" i="3"/>
  <c r="E42" i="3"/>
  <c r="F42" i="3"/>
  <c r="E43" i="3"/>
  <c r="F43" i="3"/>
  <c r="E44" i="3"/>
  <c r="F44" i="3"/>
  <c r="J45" i="3"/>
  <c r="F45" i="3" s="1"/>
  <c r="E45" i="3" s="1"/>
  <c r="F46" i="3"/>
  <c r="E46" i="3" s="1"/>
  <c r="F48" i="3"/>
  <c r="E48" i="3" s="1"/>
  <c r="E49" i="3"/>
  <c r="F49" i="3"/>
  <c r="J50" i="3"/>
  <c r="F50" i="3" s="1"/>
  <c r="E50" i="3" s="1"/>
  <c r="F51" i="3"/>
  <c r="E51" i="3" s="1"/>
  <c r="F52" i="3"/>
  <c r="E52" i="3" s="1"/>
  <c r="F53" i="3"/>
  <c r="E53" i="3" s="1"/>
  <c r="F54" i="3"/>
  <c r="E54" i="3" s="1"/>
  <c r="F55" i="3"/>
  <c r="E55" i="3" s="1"/>
  <c r="G56" i="3"/>
  <c r="H56" i="3"/>
  <c r="F56" i="3" s="1"/>
  <c r="E56" i="3" s="1"/>
  <c r="I56" i="3"/>
  <c r="J56" i="3"/>
  <c r="K56" i="3"/>
  <c r="E57" i="3"/>
  <c r="F57" i="3"/>
  <c r="G60" i="3"/>
  <c r="F60" i="3" s="1"/>
  <c r="E60" i="3" s="1"/>
  <c r="H60" i="3"/>
  <c r="J60" i="3"/>
  <c r="K60" i="3"/>
  <c r="M60" i="3"/>
  <c r="E61" i="3"/>
  <c r="F61" i="3"/>
  <c r="F62" i="3"/>
  <c r="E62" i="3" s="1"/>
  <c r="G63" i="3"/>
  <c r="F63" i="3" s="1"/>
  <c r="H63" i="3"/>
  <c r="J63" i="3"/>
  <c r="K63" i="3"/>
  <c r="M63" i="3"/>
  <c r="F64" i="3"/>
  <c r="E64" i="3" s="1"/>
  <c r="F65" i="3"/>
  <c r="E65" i="3" s="1"/>
  <c r="F66" i="3"/>
  <c r="E66" i="3" s="1"/>
  <c r="F67" i="3"/>
  <c r="E67" i="3" s="1"/>
  <c r="F68" i="3"/>
  <c r="E68" i="3" s="1"/>
  <c r="F69" i="3"/>
  <c r="E69" i="3" s="1"/>
  <c r="G70" i="3"/>
  <c r="H70" i="3"/>
  <c r="F70" i="3" s="1"/>
  <c r="E70" i="3" s="1"/>
  <c r="J70" i="3"/>
  <c r="K70" i="3"/>
  <c r="L70" i="3"/>
  <c r="L59" i="3" s="1"/>
  <c r="M70" i="3"/>
  <c r="F71" i="3"/>
  <c r="E71" i="3" s="1"/>
  <c r="F72" i="3"/>
  <c r="E72" i="3" s="1"/>
  <c r="F73" i="3"/>
  <c r="E73" i="3" s="1"/>
  <c r="H74" i="3"/>
  <c r="M74" i="3"/>
  <c r="E75" i="3"/>
  <c r="F75" i="3"/>
  <c r="H76" i="3"/>
  <c r="J76" i="3"/>
  <c r="J74" i="3" s="1"/>
  <c r="K76" i="3"/>
  <c r="K74" i="3" s="1"/>
  <c r="E77" i="3"/>
  <c r="F77" i="3"/>
  <c r="F78" i="3"/>
  <c r="E78" i="3" s="1"/>
  <c r="E79" i="3"/>
  <c r="F79" i="3"/>
  <c r="F80" i="3"/>
  <c r="E80" i="3" s="1"/>
  <c r="G81" i="3"/>
  <c r="G76" i="3" s="1"/>
  <c r="J81" i="3"/>
  <c r="F82" i="3"/>
  <c r="E82" i="3" s="1"/>
  <c r="E83" i="3"/>
  <c r="F83" i="3"/>
  <c r="F84" i="3"/>
  <c r="E84" i="3" s="1"/>
  <c r="G86" i="3"/>
  <c r="G85" i="3" s="1"/>
  <c r="G87" i="3"/>
  <c r="H87" i="3"/>
  <c r="H86" i="3" s="1"/>
  <c r="H85" i="3" s="1"/>
  <c r="J87" i="3"/>
  <c r="J86" i="3" s="1"/>
  <c r="J85" i="3" s="1"/>
  <c r="K87" i="3"/>
  <c r="K86" i="3" s="1"/>
  <c r="K85" i="3" s="1"/>
  <c r="F88" i="3"/>
  <c r="E88" i="3" s="1"/>
  <c r="E89" i="3"/>
  <c r="F89" i="3"/>
  <c r="F90" i="3"/>
  <c r="E90" i="3" s="1"/>
  <c r="G91" i="3"/>
  <c r="F91" i="3" s="1"/>
  <c r="E91" i="3" s="1"/>
  <c r="J91" i="3"/>
  <c r="E92" i="3"/>
  <c r="F92" i="3"/>
  <c r="E93" i="3"/>
  <c r="F93" i="3"/>
  <c r="E94" i="3"/>
  <c r="F94" i="3"/>
  <c r="E95" i="3"/>
  <c r="F95" i="3"/>
  <c r="E96" i="3"/>
  <c r="F96" i="3"/>
  <c r="E97" i="3"/>
  <c r="F97" i="3"/>
  <c r="F99" i="3"/>
  <c r="E99" i="3" s="1"/>
  <c r="E100" i="3"/>
  <c r="F100" i="3"/>
  <c r="G101" i="3"/>
  <c r="H101" i="3"/>
  <c r="H98" i="3" s="1"/>
  <c r="J101" i="3"/>
  <c r="J98" i="3" s="1"/>
  <c r="M101" i="3"/>
  <c r="M98" i="3" s="1"/>
  <c r="F102" i="3"/>
  <c r="E102" i="3" s="1"/>
  <c r="E103" i="3"/>
  <c r="F103" i="3"/>
  <c r="F104" i="3"/>
  <c r="E104" i="3" s="1"/>
  <c r="E105" i="3"/>
  <c r="F105" i="3"/>
  <c r="F106" i="3"/>
  <c r="E106" i="3" s="1"/>
  <c r="E107" i="3"/>
  <c r="F107" i="3"/>
  <c r="F108" i="3"/>
  <c r="E108" i="3" s="1"/>
  <c r="G109" i="3"/>
  <c r="F109" i="3" s="1"/>
  <c r="E109" i="3" s="1"/>
  <c r="J109" i="3"/>
  <c r="M109" i="3"/>
  <c r="F110" i="3"/>
  <c r="E110" i="3" s="1"/>
  <c r="H111" i="3"/>
  <c r="G112" i="3"/>
  <c r="H112" i="3"/>
  <c r="J112" i="3"/>
  <c r="J111" i="3" s="1"/>
  <c r="F113" i="3"/>
  <c r="E113" i="3" s="1"/>
  <c r="F114" i="3"/>
  <c r="E114" i="3" s="1"/>
  <c r="F115" i="3"/>
  <c r="E115" i="3" s="1"/>
  <c r="F116" i="3"/>
  <c r="E116" i="3" s="1"/>
  <c r="F117" i="3"/>
  <c r="E117" i="3" s="1"/>
  <c r="F118" i="3"/>
  <c r="E118" i="3" s="1"/>
  <c r="I119" i="3"/>
  <c r="L119" i="3"/>
  <c r="L58" i="3" s="1"/>
  <c r="H120" i="3"/>
  <c r="J120" i="3"/>
  <c r="K120" i="3"/>
  <c r="E121" i="3"/>
  <c r="F121" i="3"/>
  <c r="E122" i="3"/>
  <c r="F122" i="3"/>
  <c r="E123" i="3"/>
  <c r="F123" i="3"/>
  <c r="E124" i="3"/>
  <c r="F124" i="3"/>
  <c r="G125" i="3"/>
  <c r="F125" i="3" s="1"/>
  <c r="E125" i="3" s="1"/>
  <c r="J125" i="3"/>
  <c r="E126" i="3"/>
  <c r="F126" i="3"/>
  <c r="E127" i="3"/>
  <c r="F127" i="3"/>
  <c r="E128" i="3"/>
  <c r="F128" i="3"/>
  <c r="G129" i="3"/>
  <c r="F129" i="3" s="1"/>
  <c r="E129" i="3" s="1"/>
  <c r="H129" i="3"/>
  <c r="J129" i="3"/>
  <c r="M129" i="3"/>
  <c r="E130" i="3"/>
  <c r="F130" i="3"/>
  <c r="F131" i="3"/>
  <c r="E131" i="3" s="1"/>
  <c r="E132" i="3"/>
  <c r="F132" i="3"/>
  <c r="E133" i="3"/>
  <c r="F133" i="3"/>
  <c r="L134" i="3"/>
  <c r="L135" i="3"/>
  <c r="F136" i="3"/>
  <c r="E136" i="3" s="1"/>
  <c r="E137" i="3"/>
  <c r="F137" i="3"/>
  <c r="F138" i="3"/>
  <c r="E138" i="3" s="1"/>
  <c r="E139" i="3"/>
  <c r="F139" i="3"/>
  <c r="F140" i="3"/>
  <c r="E140" i="3" s="1"/>
  <c r="E141" i="3"/>
  <c r="F141" i="3"/>
  <c r="F142" i="3"/>
  <c r="E142" i="3" s="1"/>
  <c r="E143" i="3"/>
  <c r="F143" i="3"/>
  <c r="F144" i="3"/>
  <c r="E144" i="3" s="1"/>
  <c r="E145" i="3"/>
  <c r="F145" i="3"/>
  <c r="F146" i="3"/>
  <c r="E146" i="3" s="1"/>
  <c r="E147" i="3"/>
  <c r="F147" i="3"/>
  <c r="G148" i="3"/>
  <c r="H148" i="3"/>
  <c r="H134" i="3" s="1"/>
  <c r="J148" i="3"/>
  <c r="J134" i="3" s="1"/>
  <c r="K148" i="3"/>
  <c r="K134" i="3" s="1"/>
  <c r="M148" i="3"/>
  <c r="F149" i="3"/>
  <c r="E149" i="3" s="1"/>
  <c r="F150" i="3"/>
  <c r="E150" i="3" s="1"/>
  <c r="F151" i="3"/>
  <c r="E151" i="3" s="1"/>
  <c r="F152" i="3"/>
  <c r="E152" i="3" s="1"/>
  <c r="F153" i="3"/>
  <c r="E153" i="3" s="1"/>
  <c r="F154" i="3"/>
  <c r="E154" i="3" s="1"/>
  <c r="F155" i="3"/>
  <c r="E155" i="3" s="1"/>
  <c r="F156" i="3"/>
  <c r="E156" i="3" s="1"/>
  <c r="F157" i="3"/>
  <c r="E157" i="3" s="1"/>
  <c r="J157" i="3"/>
  <c r="E158" i="3"/>
  <c r="F158" i="3"/>
  <c r="E159" i="3"/>
  <c r="F159" i="3"/>
  <c r="G160" i="3"/>
  <c r="F160" i="3" s="1"/>
  <c r="E160" i="3" s="1"/>
  <c r="H160" i="3"/>
  <c r="J160" i="3"/>
  <c r="K160" i="3"/>
  <c r="E161" i="3"/>
  <c r="F161" i="3"/>
  <c r="F163" i="3"/>
  <c r="E163" i="3" s="1"/>
  <c r="I163" i="3"/>
  <c r="I162" i="3" s="1"/>
  <c r="F164" i="3"/>
  <c r="E164" i="3" s="1"/>
  <c r="E165" i="3"/>
  <c r="F165" i="3"/>
  <c r="J166" i="3"/>
  <c r="F166" i="3" s="1"/>
  <c r="K166" i="3"/>
  <c r="M166" i="3"/>
  <c r="F167" i="3"/>
  <c r="E167" i="3" s="1"/>
  <c r="F168" i="3"/>
  <c r="E168" i="3" s="1"/>
  <c r="F169" i="3"/>
  <c r="E169" i="3" s="1"/>
  <c r="F170" i="3"/>
  <c r="E170" i="3" s="1"/>
  <c r="H171" i="3"/>
  <c r="I171" i="3"/>
  <c r="F171" i="3" s="1"/>
  <c r="E171" i="3" s="1"/>
  <c r="J171" i="3"/>
  <c r="K171" i="3"/>
  <c r="L171" i="3"/>
  <c r="M171" i="3"/>
  <c r="F172" i="3"/>
  <c r="E172" i="3" s="1"/>
  <c r="E173" i="3"/>
  <c r="F59" i="6" l="1"/>
  <c r="E59" i="6" s="1"/>
  <c r="G58" i="6"/>
  <c r="F31" i="5"/>
  <c r="E31" i="5" s="1"/>
  <c r="H10" i="5"/>
  <c r="F11" i="5"/>
  <c r="E11" i="5" s="1"/>
  <c r="F58" i="5"/>
  <c r="E58" i="5" s="1"/>
  <c r="G10" i="5"/>
  <c r="J31" i="4"/>
  <c r="J11" i="4" s="1"/>
  <c r="J10" i="4" s="1"/>
  <c r="F36" i="4"/>
  <c r="E36" i="4" s="1"/>
  <c r="J119" i="4"/>
  <c r="J58" i="4" s="1"/>
  <c r="F120" i="4"/>
  <c r="E120" i="4" s="1"/>
  <c r="H11" i="4"/>
  <c r="F135" i="4"/>
  <c r="E135" i="4" s="1"/>
  <c r="G119" i="4"/>
  <c r="F119" i="4" s="1"/>
  <c r="E119" i="4" s="1"/>
  <c r="M10" i="4"/>
  <c r="G59" i="4"/>
  <c r="I58" i="4"/>
  <c r="I10" i="4" s="1"/>
  <c r="H58" i="4"/>
  <c r="F87" i="3"/>
  <c r="E87" i="3" s="1"/>
  <c r="K59" i="3"/>
  <c r="E20" i="3"/>
  <c r="H11" i="3"/>
  <c r="H10" i="3" s="1"/>
  <c r="E166" i="3"/>
  <c r="F148" i="3"/>
  <c r="E148" i="3" s="1"/>
  <c r="J59" i="3"/>
  <c r="M59" i="3"/>
  <c r="E63" i="3"/>
  <c r="H59" i="3"/>
  <c r="M134" i="3"/>
  <c r="M135" i="3"/>
  <c r="M119" i="3" s="1"/>
  <c r="M58" i="3" s="1"/>
  <c r="G134" i="3"/>
  <c r="F134" i="3" s="1"/>
  <c r="F162" i="3"/>
  <c r="E162" i="3" s="1"/>
  <c r="I58" i="3"/>
  <c r="I10" i="3" s="1"/>
  <c r="F85" i="3"/>
  <c r="E85" i="3" s="1"/>
  <c r="J135" i="3"/>
  <c r="J119" i="3" s="1"/>
  <c r="J58" i="3" s="1"/>
  <c r="G120" i="3"/>
  <c r="G135" i="3"/>
  <c r="G98" i="3"/>
  <c r="F98" i="3" s="1"/>
  <c r="E98" i="3" s="1"/>
  <c r="F101" i="3"/>
  <c r="E101" i="3" s="1"/>
  <c r="G74" i="3"/>
  <c r="F74" i="3" s="1"/>
  <c r="E74" i="3" s="1"/>
  <c r="F76" i="3"/>
  <c r="E76" i="3" s="1"/>
  <c r="E12" i="3"/>
  <c r="G111" i="3"/>
  <c r="F111" i="3" s="1"/>
  <c r="E111" i="3" s="1"/>
  <c r="F112" i="3"/>
  <c r="E112" i="3" s="1"/>
  <c r="G59" i="3"/>
  <c r="L10" i="3"/>
  <c r="M11" i="3"/>
  <c r="J36" i="3"/>
  <c r="K135" i="3"/>
  <c r="K119" i="3" s="1"/>
  <c r="K58" i="3" s="1"/>
  <c r="K10" i="3" s="1"/>
  <c r="F86" i="3"/>
  <c r="E86" i="3" s="1"/>
  <c r="F81" i="3"/>
  <c r="E81" i="3" s="1"/>
  <c r="J47" i="3"/>
  <c r="F47" i="3" s="1"/>
  <c r="E47" i="3" s="1"/>
  <c r="J18" i="3"/>
  <c r="F18" i="3" s="1"/>
  <c r="E18" i="3" s="1"/>
  <c r="F12" i="3"/>
  <c r="H135" i="3"/>
  <c r="H119" i="3" s="1"/>
  <c r="H58" i="3" s="1"/>
  <c r="F58" i="6" l="1"/>
  <c r="E58" i="6" s="1"/>
  <c r="G10" i="6"/>
  <c r="F10" i="6" s="1"/>
  <c r="E10" i="6" s="1"/>
  <c r="F10" i="5"/>
  <c r="E10" i="5" s="1"/>
  <c r="F31" i="4"/>
  <c r="E31" i="4" s="1"/>
  <c r="H10" i="4"/>
  <c r="F11" i="4"/>
  <c r="E11" i="4" s="1"/>
  <c r="G58" i="4"/>
  <c r="F59" i="4"/>
  <c r="E59" i="4" s="1"/>
  <c r="F59" i="3"/>
  <c r="E59" i="3" s="1"/>
  <c r="J31" i="3"/>
  <c r="F31" i="3" s="1"/>
  <c r="E31" i="3" s="1"/>
  <c r="F36" i="3"/>
  <c r="E36" i="3" s="1"/>
  <c r="F135" i="3"/>
  <c r="E135" i="3" s="1"/>
  <c r="M10" i="3"/>
  <c r="J11" i="3"/>
  <c r="G119" i="3"/>
  <c r="F119" i="3" s="1"/>
  <c r="E119" i="3" s="1"/>
  <c r="F120" i="3"/>
  <c r="E120" i="3" s="1"/>
  <c r="E134" i="3"/>
  <c r="F58" i="4" l="1"/>
  <c r="E58" i="4" s="1"/>
  <c r="G10" i="4"/>
  <c r="F10" i="4" s="1"/>
  <c r="E10" i="4" s="1"/>
  <c r="G58" i="3"/>
  <c r="J10" i="3"/>
  <c r="F11" i="3"/>
  <c r="E11" i="3" s="1"/>
  <c r="F58" i="3"/>
  <c r="E58" i="3" s="1"/>
  <c r="G10" i="3"/>
  <c r="F10" i="3" l="1"/>
  <c r="E10" i="3" s="1"/>
</calcChain>
</file>

<file path=xl/sharedStrings.xml><?xml version="1.0" encoding="utf-8"?>
<sst xmlns="http://schemas.openxmlformats.org/spreadsheetml/2006/main" count="7352" uniqueCount="502">
  <si>
    <t>закройте​ трафарет.</t>
  </si>
  <si>
    <t xml:space="preserve"> закройте​ трафарет.</t>
  </si>
  <si>
    <r>
      <t>2) Откройте трафарет «</t>
    </r>
    <r>
      <rPr>
        <i/>
        <sz val="11"/>
        <color indexed="8"/>
        <rFont val="Calibri"/>
        <family val="2"/>
        <charset val="204"/>
      </rPr>
      <t>4.Приложение 1.1 Обоснования (расчеты) доходов</t>
    </r>
    <r>
      <rPr>
        <sz val="11"/>
        <color theme="1"/>
        <rFont val="Calibri"/>
        <family val="2"/>
        <charset val="204"/>
        <scheme val="minor"/>
      </rPr>
      <t>» внесите изменения*, выполните действие прав.клав. «Сохранить значение»,​</t>
    </r>
  </si>
  <si>
    <r>
      <t>3) Откройте трафарет «</t>
    </r>
    <r>
      <rPr>
        <i/>
        <sz val="11"/>
        <color indexed="8"/>
        <rFont val="Calibri"/>
        <family val="2"/>
        <charset val="204"/>
      </rPr>
      <t>4.Приложение 1.2 Обоснования (расчеты) расходов</t>
    </r>
    <r>
      <rPr>
        <sz val="11"/>
        <color theme="1"/>
        <rFont val="Calibri"/>
        <family val="2"/>
        <charset val="204"/>
        <scheme val="minor"/>
      </rPr>
      <t>» внесите изменения*, выполните действие прав.клав. «Сохранить значение»,​</t>
    </r>
  </si>
  <si>
    <t>* Для добавления строки с расшифровкой, нужно встать на строку серого цвета вызвать действие правой клавиш.мыши Таблица→Добавить строку.</t>
  </si>
  <si>
    <t xml:space="preserve">Порядок заполнения и редактирования сумм </t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</si>
  <si>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2111.(111.211) Заработная плата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</si>
  <si>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2112.(111.266) социальные пособия и компенсации персоналу в денежной форме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</si>
  <si>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2121.(112.212) прочие выплаты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</si>
  <si>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2124.(112.222) транспортные услуги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</si>
  <si>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2125.(112.226) прочие работы, услуги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</si>
  <si>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2126.(112.266) социальные пособия и компенсации персоналу в денежной форме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</si>
  <si>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2141.(119.213) на выплаты по оплате труда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</si>
  <si>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21422.(119.265) пособия по социальной помощи, выплачиваемые работодателями, нанимателями бывшим работникам в натуральной форме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</si>
  <si>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21423.(119.266) социальные пособия и компенсации персоналу в денежной форме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</si>
  <si>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22113.(321.264) пенсии, пособия, выплачиваемые работодателями, нанимателями бывшим работникам в денежной форме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</si>
  <si>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23301.(853.291) налоги, пошлины и сборы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</si>
  <si>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23302.(853.292) штрафы за нарушение законодательства о налогах, сборах, законодательства о страховых взносах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</si>
  <si>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23303 (853.293) штрафы за нарушение законодательства о закупках и нарушение условий контрактов (договоров)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</si>
  <si>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23304.(853.295) другие экономические санкции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</si>
  <si>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23305.(853.296) иные выплаты текущего характера физическим лицам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</si>
  <si>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23306.(853.297) иные выплаты текущего характера организациям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</si>
  <si>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23307.(853.299) иные выплаты капитального характера организациям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</si>
  <si>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2521.(831.291) налоги, пошлины и сборы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</si>
  <si>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2522.(831.292) штрафы за нарушение законодательства о налогах, сборах, законодательства о страховых взносах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</si>
  <si>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2523.(831.293) штрафы за нарушение законодательства о закупках и нарушение условий контрактов (договоров)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</si>
  <si>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2525.(831.296) иные выплаты текущего характера физическим лицам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</si>
  <si>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sz val="12"/>
        <color indexed="8"/>
        <rFont val="Times New Roman"/>
        <family val="1"/>
        <charset val="204"/>
      </rPr>
      <t>2526.(831.297) иные выплаты текущего характера организациям</t>
    </r>
  </si>
  <si>
    <t>значения наименования показателя необходимо выбирать из словаря!!!! По другим строкам наименование показателя набирается вручную, как и ранее.</t>
  </si>
  <si>
    <t>Трафарет "2.Раздел 1.4. Поступления и выплаты (за пределами план.периода)" доступен для образовательных учреждений только для отчетов с сентября</t>
  </si>
  <si>
    <t xml:space="preserve"> месяца.</t>
  </si>
  <si>
    <t>Информация по изменениям Плана ФХД редакции с 01.01.2023</t>
  </si>
  <si>
    <t>23.12.2022 изменения Плана ФХД в редакции с 01.01.2023</t>
  </si>
  <si>
    <t>по внебюджету (КВФО.2) нужно выбирать код ЦСР в соответствующей колонке по кнопке выбора. Для добавления строки встаньте курсором мыши на строку,</t>
  </si>
  <si>
    <t>которую будете заполнять​ (пока серая, неактивная) затем правой клавишей мыши → Таблица​ → Добавить строку</t>
  </si>
  <si>
    <t>Количество строк в выгруженном excel-шаблоне по кнопке "Выгрузить" из ПИВ АСУ должно совпадать (!) с количеством строк в отчете из Сводов.</t>
  </si>
  <si>
    <t>по выплатам на закупки", КВР которых у вас нет заполнять не нужно. В строках с суммами по внебюджету указывается КВР и нулевой ЦСР.0000000000.</t>
  </si>
  <si>
    <t>Информацию по вашим КВР и ЦСР можно взять из письма оповещения о принятии ПФХД куратором.</t>
  </si>
  <si>
    <t>действие прав.клав.  «Сохранить значение»,​ закройте​ трафарет.</t>
  </si>
  <si>
    <t>1) Пожалуйста закройте все открытые (!) трафареты с сохранением значений, если уже успели их открыть.</t>
  </si>
  <si>
    <r>
      <t>4) Откройте трафарет «</t>
    </r>
    <r>
      <rPr>
        <i/>
        <sz val="11"/>
        <color indexed="8"/>
        <rFont val="Calibri"/>
        <family val="2"/>
        <charset val="204"/>
      </rPr>
      <t>2.Раздел 1.1. Поступления и выплаты на тек.фин.год</t>
    </r>
    <r>
      <rPr>
        <sz val="11"/>
        <color theme="1"/>
        <rFont val="Calibri"/>
        <family val="2"/>
        <charset val="204"/>
        <scheme val="minor"/>
      </rPr>
      <t xml:space="preserve">» проверьте показатель по коду строки 0002 остаток на конец года, выполните </t>
    </r>
  </si>
  <si>
    <t>5) В​ окне где список отчётов на ПФХД​ выполните действие правой клав.мыши "Пересчитать значения".</t>
  </si>
  <si>
    <t>6) При необходимости внесите изменения в "2.Раздел 1.2 (1 год планового периода)", "2.Раздел 1.3 (2 год планового периода)"</t>
  </si>
  <si>
    <t>7) На закрытом отчете выполните действие «Пересчитать значения», затем «Проверить значения».</t>
  </si>
  <si>
    <t>в трафарете «4.Приложение 1.2 Обоснования (расчеты) расходов» по кодам строк:</t>
  </si>
  <si>
    <r>
      <t xml:space="preserve">При возникновении вопросов просьба обращаться на </t>
    </r>
    <r>
      <rPr>
        <b/>
        <sz val="11"/>
        <rFont val="Calibri"/>
        <family val="2"/>
        <charset val="204"/>
      </rPr>
      <t>svodonline@mail.ru</t>
    </r>
    <r>
      <rPr>
        <sz val="11"/>
        <rFont val="Calibri"/>
        <family val="2"/>
        <charset val="204"/>
      </rPr>
      <t>, в теме письма напишите: Краткое наименование вашей органиизации_ПФХД_статистика_ДКМ</t>
    </r>
  </si>
  <si>
    <t>•В таблице раздела 2 "Сведения по выплатам на закупку" добавлена колонка по кодам целевых статей расходов. В таблице закупок кроме показателей</t>
  </si>
  <si>
    <t>•отчет "6.План ФХД- ВЫГРУЗКА в ПИВ АСУ ГФ" формируются по действию правой клав.мыши Расширение → Польз.отчет → 00.ПФХД_Выгрузка для ПИВ АСУ ГФ.</t>
  </si>
  <si>
    <t>•В ПИВ АСУ - на вкладке "Выплаты на закупки" необходимо проставить только те коды КВР и ЦСР (!) которые вы заполнили в таблице "Раздел 2.Сведения</t>
  </si>
  <si>
    <t>=== в Сводах ===</t>
  </si>
  <si>
    <t>=== в ПИВ АСУ ===</t>
  </si>
  <si>
    <t>Учреждение</t>
  </si>
  <si>
    <t>функции и полномочия учредителя</t>
  </si>
  <si>
    <t>Департамент культуры города Москвы</t>
  </si>
  <si>
    <t>Орган, осуществляющий</t>
  </si>
  <si>
    <t>по ОКЕИ</t>
  </si>
  <si>
    <t>Единица измерения: руб.</t>
  </si>
  <si>
    <t>КПП</t>
  </si>
  <si>
    <t>ИНН</t>
  </si>
  <si>
    <t>учреждения</t>
  </si>
  <si>
    <t>по ОКПО</t>
  </si>
  <si>
    <t xml:space="preserve">бюджетного (автономного) </t>
  </si>
  <si>
    <t>по Сводному реестру</t>
  </si>
  <si>
    <t>Наименование государственного</t>
  </si>
  <si>
    <t>056</t>
  </si>
  <si>
    <t>глава по БК</t>
  </si>
  <si>
    <t>Дата</t>
  </si>
  <si>
    <t>КОДЫ</t>
  </si>
  <si>
    <t>на 2023 год, плановый период 2024 и 2025 годов, за пределами планового периода</t>
  </si>
  <si>
    <t>План финансово-хозяйственной деятельности</t>
  </si>
  <si>
    <t>"              "                                     20_____г.</t>
  </si>
  <si>
    <t>с 24.12.2021 до 24.03.2023</t>
  </si>
  <si>
    <t>Действителен:</t>
  </si>
  <si>
    <t>(расшифровка подписи)</t>
  </si>
  <si>
    <t>(подпись)</t>
  </si>
  <si>
    <t>АО "Электронная Москва"</t>
  </si>
  <si>
    <t>Кем выдан:</t>
  </si>
  <si>
    <t>Лупачева Галина Валентиновна</t>
  </si>
  <si>
    <t>Кому выдан:</t>
  </si>
  <si>
    <t>(наименование должности лица, утверждающего документ)</t>
  </si>
  <si>
    <t>Сведения о сертификате ЭП</t>
  </si>
  <si>
    <t xml:space="preserve">Документ подписан ЭП в автоматизированной 
системе управления городскими финансами
</t>
  </si>
  <si>
    <t>"УТВЕРЖДАЮ"</t>
  </si>
  <si>
    <t>ГБУДО г. Москвы "ДШИ "СТАРТ"</t>
  </si>
  <si>
    <t>"______"_____________20__г.</t>
  </si>
  <si>
    <t xml:space="preserve"> (расшифровка подписи)</t>
  </si>
  <si>
    <t>_______________</t>
  </si>
  <si>
    <t>Исполнитель</t>
  </si>
  <si>
    <t>Руководитель учреждения (уполномоченное лицо учреждения)</t>
  </si>
  <si>
    <t>Х</t>
  </si>
  <si>
    <r>
      <rPr>
        <i/>
        <sz val="11"/>
        <rFont val="Times New Roman"/>
        <family val="1"/>
        <charset val="204"/>
      </rPr>
      <t>Справочно:</t>
    </r>
    <r>
      <rPr>
        <sz val="11"/>
        <rFont val="Times New Roman"/>
        <family val="1"/>
        <charset val="204"/>
      </rPr>
      <t xml:space="preserve">
Объем публичных обязательств</t>
    </r>
  </si>
  <si>
    <t>из них:
возврат в бюджет средств субсидии</t>
  </si>
  <si>
    <t>Прочие выплаты, всего</t>
  </si>
  <si>
    <t>иные выплаты, уменьшающие доход</t>
  </si>
  <si>
    <t>прочие налоги, уменьшающие доход</t>
  </si>
  <si>
    <t>налог на добавленную стоимость</t>
  </si>
  <si>
    <t>в том числе:
налог на прибыль</t>
  </si>
  <si>
    <t>Выплаты, уменьшающие доход, всего</t>
  </si>
  <si>
    <t>увеличение стоимости основных средств</t>
  </si>
  <si>
    <t>услуги, работы для целей капитальных вложений</t>
  </si>
  <si>
    <t>строительство (реконструкция) объектов недвижимого имущества государственными (муниципальными) учреждениями</t>
  </si>
  <si>
    <t>капитальные вложения в объекты государственной (муниципальной) собственности, всего</t>
  </si>
  <si>
    <t>коммунальные услуги</t>
  </si>
  <si>
    <t>закупку энергетических ресурсов</t>
  </si>
  <si>
    <t>увеличение стоимости неисключительных прав на результаты интеллектуальной деятельности с неопределенным сроком полезного использования</t>
  </si>
  <si>
    <t>увеличение стоимости неисключительных прав на результаты интеллектуальной деятельности с определенным сроком полезного использования</t>
  </si>
  <si>
    <t>увеличение стоимости права пользования</t>
  </si>
  <si>
    <t>увеличение стоимости прочих материальных запасов однократного применения</t>
  </si>
  <si>
    <t>увеличение стоимости материальных запасов для целей капитального вложения</t>
  </si>
  <si>
    <t>увеличение стоимости прочих оборотных запасов (материалов)</t>
  </si>
  <si>
    <t>увеличение стоимости мягкого инвентаря</t>
  </si>
  <si>
    <t>увеличение стоимости строительных материалов</t>
  </si>
  <si>
    <t>увеличение стоимости горюче-смазочных материалов</t>
  </si>
  <si>
    <t>увеличение стоимости продуктов питания</t>
  </si>
  <si>
    <t>увеличение стоимости лекарственных препаратов и материалов, применяемых в медицинских целях</t>
  </si>
  <si>
    <t>увеличение стоимости материальных запасов</t>
  </si>
  <si>
    <t>увеличение стоимости нематериальных активов</t>
  </si>
  <si>
    <t>социальные компенсации персоналу в натуральной форме</t>
  </si>
  <si>
    <t>арендная плата за пользование земельными      участками и другими обособленными природными объектами</t>
  </si>
  <si>
    <t>страхование</t>
  </si>
  <si>
    <t>прочие работы, услуги</t>
  </si>
  <si>
    <t>работы, услуги по содержанию имущества</t>
  </si>
  <si>
    <t>арендная плата за пользование имуществом</t>
  </si>
  <si>
    <t>транспортные услуги</t>
  </si>
  <si>
    <t>услуги связи</t>
  </si>
  <si>
    <t>в том числе:
прочую закупку товаров, работ и услуг, всего</t>
  </si>
  <si>
    <t>прочую закупку товаров, работ и услуг</t>
  </si>
  <si>
    <t>в том числе:
работы, услуги по содержанию имущества</t>
  </si>
  <si>
    <t>закупку товаров, работ, услуг в целях капитального ремонта государственного (муниципального) имущества</t>
  </si>
  <si>
    <t>социальные пособия и компенсации персоналу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</si>
  <si>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</si>
  <si>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</si>
  <si>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расходы на закупку товаров, работ, услуг, всего</t>
  </si>
  <si>
    <t>иные выплаты текущего характера организациям</t>
  </si>
  <si>
    <t>иные выплаты текущего характера физическим лицам</t>
  </si>
  <si>
    <t>другие экономические санкции</t>
  </si>
  <si>
    <t>штрафы за нарушение законодательства о закупках и нарушение условий контрактов (договоров)</t>
  </si>
  <si>
    <t>штрафы за нарушение законодательства о налогах, сборах, законодательства о страховых взносах</t>
  </si>
  <si>
    <t>налоги, пошлины и сборы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</si>
  <si>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</si>
  <si>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прочие выплаты (кроме выплат на закупку товаров, работ, услуг)</t>
  </si>
  <si>
    <t>взносы в международные организации</t>
  </si>
  <si>
    <t>безвозмездные перечисления организациям и физическим лицам, всего</t>
  </si>
  <si>
    <t>иные выплаты капитального характера организациям</t>
  </si>
  <si>
    <t>уплата штрафов (в том числе административных), пеней, иных платежей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</si>
  <si>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</si>
  <si>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из них:
налог на имущество организаций и земельный налог</t>
  </si>
  <si>
    <t>уплата налогов, сборов и иных платежей, всего</t>
  </si>
  <si>
    <t>иные выплаты населению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</si>
  <si>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</si>
  <si>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</si>
  <si>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пособия по социальной помощи населению в натуральной форме</t>
  </si>
  <si>
    <t xml:space="preserve">пенсии, пособия и выплаты по пенсионному, социальному и медицинскому страхованию населения </t>
  </si>
  <si>
    <t>приобретение товаров, работ, услуг в пользу граждан в целях их социального обеспечения</t>
  </si>
  <si>
    <t>пенсии, пособия, выплачиваемые работодателями, нанимателями бывшим работникам в денежной форме</t>
  </si>
  <si>
    <t>из них:
пособия, компенсации и иные социальные выплаты гражданам, кроме публичных нормативных обязательств</t>
  </si>
  <si>
    <t>в том числе:
социальные выплаты гражданам, кроме публичных нормативных социальных выплат</t>
  </si>
  <si>
    <t>социальные и иные выплаты населению, всего</t>
  </si>
  <si>
    <t>на иные выплаты работникам</t>
  </si>
  <si>
    <t>в том числе:
на выплаты по оплате труда</t>
  </si>
  <si>
    <t>иные выплаты, за исключением фонда оплаты труда учреждений, лицам, привлекаемым согласно законодательству для выполнения отдельных поручений</t>
  </si>
  <si>
    <t>иные выплаты, за исключением фонда оплаты труда учреждения, для выполнения отдельных полномочий</t>
  </si>
  <si>
    <t>прочие несоциальные выплаты персоналу в натуральной форме</t>
  </si>
  <si>
    <t>прочие выплаты</t>
  </si>
  <si>
    <t>2120</t>
  </si>
  <si>
    <t>прочие выплаты персоналу, в том числе компенсационного характера</t>
  </si>
  <si>
    <t>2111</t>
  </si>
  <si>
    <t>в том числе:
заработная плата</t>
  </si>
  <si>
    <t>2110</t>
  </si>
  <si>
    <t>в том числе:
оплата труда</t>
  </si>
  <si>
    <t>2100</t>
  </si>
  <si>
    <t>в том числе:
на выплаты персоналу, всего</t>
  </si>
  <si>
    <t>2000</t>
  </si>
  <si>
    <t>Расходы, всего</t>
  </si>
  <si>
    <t>1981</t>
  </si>
  <si>
    <t>из них:
увеличение остатков денежных средств за счет возврата дебиторской задолженности прошлых лет</t>
  </si>
  <si>
    <t>1980</t>
  </si>
  <si>
    <t>прочие поступления, всего</t>
  </si>
  <si>
    <t>уменьшение стоимости прочих материальных запасов однократного применения</t>
  </si>
  <si>
    <t>уменьшение стоимости прочих оборотных запасов (материалов)</t>
  </si>
  <si>
    <t>уменьшение стоимости строительных материалов</t>
  </si>
  <si>
    <t>уменьшение стоимости продуктов питания</t>
  </si>
  <si>
    <t>доходы от реализации готовой продукции, товаров</t>
  </si>
  <si>
    <t>1940</t>
  </si>
  <si>
    <t>уменьшение стоимости материальных запасов</t>
  </si>
  <si>
    <t>1920</t>
  </si>
  <si>
    <t>уменьшение стоимости нематериальных активов</t>
  </si>
  <si>
    <t>1910</t>
  </si>
  <si>
    <t>в том числе:
уменьшение стоимости основных средств</t>
  </si>
  <si>
    <t>1900</t>
  </si>
  <si>
    <t>доходы от операций с активами, всего</t>
  </si>
  <si>
    <t>1530</t>
  </si>
  <si>
    <t>иные доходы</t>
  </si>
  <si>
    <t>1500</t>
  </si>
  <si>
    <t>прочие доходы, всего</t>
  </si>
  <si>
    <t>поступления текущего характера от нерезидентов</t>
  </si>
  <si>
    <t>поступления текущего характера от международных организаций</t>
  </si>
  <si>
    <t>поступления текущего характера от наднациональных организаций и правительств иностранных государств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</si>
  <si>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</si>
  <si>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   гранты из федерального бюджета</t>
  </si>
  <si>
    <t xml:space="preserve">      из них 
      гранты из бюджета города Москвы</t>
  </si>
  <si>
    <t>доходы целевого характера (гранты)</t>
  </si>
  <si>
    <t xml:space="preserve">из них:
доходы от пожертвований и иных безвозмездных перечислений </t>
  </si>
  <si>
    <t>в том числе:
поступления текущего характера бюджетным и автономным учреждениям от сектора государственного управления</t>
  </si>
  <si>
    <t>субсидии на осуществление капитальных вложений</t>
  </si>
  <si>
    <t xml:space="preserve">   целевые субсидии капитального характера</t>
  </si>
  <si>
    <t xml:space="preserve"> из них:
 целевые субсидии текущего характера</t>
  </si>
  <si>
    <t>в том числе:
целевые субсидии</t>
  </si>
  <si>
    <t>1400</t>
  </si>
  <si>
    <t>безвозмездные денежные поступления, всего</t>
  </si>
  <si>
    <t>прочие доходы от сумм принудительного изъятия</t>
  </si>
  <si>
    <t>возмещение ущерба имуществу (за исключением страховых возмещений)</t>
  </si>
  <si>
    <t>страховые возмещения</t>
  </si>
  <si>
    <t>доходы от штрафных санкций за нарушение законодательства о закупках и нарушение условий контрактов (договоров)</t>
  </si>
  <si>
    <t>доходы от штрафов, пеней, иных сумм принудительного изъятия, всего</t>
  </si>
  <si>
    <t>доходы от возмещений Фондом социального страхования Российской Федерации расходов</t>
  </si>
  <si>
    <t>доходы по условным арендным платежам</t>
  </si>
  <si>
    <t>1240</t>
  </si>
  <si>
    <t>доходы от компенсации затрат</t>
  </si>
  <si>
    <t>1232</t>
  </si>
  <si>
    <t>поступления от платных услуг, не относящихся к основным видам деятельности</t>
  </si>
  <si>
    <t>1231</t>
  </si>
  <si>
    <t>из них:
поступления от основной деятельности</t>
  </si>
  <si>
    <t>другие доходы от оказания платных услуг (работ) в рамках уставной деятельности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</si>
  <si>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</si>
  <si>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1200</t>
  </si>
  <si>
    <t>доходы от оказания услуг, работ, компенсации затрат учреждений, всего</t>
  </si>
  <si>
    <t>иные доходы от собственности</t>
  </si>
  <si>
    <t>доходы от предоставления неисключительных прав на результаты интеллектуальной деятельности и средства индивидуализации</t>
  </si>
  <si>
    <t xml:space="preserve">проценты по депозитам, остаткам денежных средств </t>
  </si>
  <si>
    <t>1120</t>
  </si>
  <si>
    <t>платежи при пользовании природными ресурсами</t>
  </si>
  <si>
    <t>1110</t>
  </si>
  <si>
    <t>в том числе:
доходы от операционной аренды</t>
  </si>
  <si>
    <t>1100</t>
  </si>
  <si>
    <t>в том числе: 
доходы от собственности, всего</t>
  </si>
  <si>
    <t>000</t>
  </si>
  <si>
    <t>1000</t>
  </si>
  <si>
    <t>Доходы, всего:</t>
  </si>
  <si>
    <t>0002</t>
  </si>
  <si>
    <t>Остаток средств на конец текущего финансового года</t>
  </si>
  <si>
    <t>0001</t>
  </si>
  <si>
    <t>Остаток средств на начало текущего финансового года</t>
  </si>
  <si>
    <t xml:space="preserve">из них гранты </t>
  </si>
  <si>
    <t>всего</t>
  </si>
  <si>
    <t>Поступления от оказания услуг (выполнения работ) на платной основе и от иной приносящей доход деятельности</t>
  </si>
  <si>
    <t>Субсидии на осуществление капитальных вложений</t>
  </si>
  <si>
    <t>Субсидии, предоставляемые в соответствии с абзацем вторым пункта 1 статьи 78.1 Бюджетного кодекса Российской Федерации (целевые субсидии)</t>
  </si>
  <si>
    <t>Субсидия на финансовое обеспечение выполнения государственного задания</t>
  </si>
  <si>
    <t>Операции по счетам, открытым в кредитных организациях в иностранной валюте</t>
  </si>
  <si>
    <t>Операции по лицевым счетам, открытым в кредитных организациях города Москвы</t>
  </si>
  <si>
    <t>из них:</t>
  </si>
  <si>
    <t>Операции по лицевым счетам, открытым в органах Московского городского казначейства, всего</t>
  </si>
  <si>
    <t>в том числе:</t>
  </si>
  <si>
    <t>Объем финансового обеспечения, всего, руб</t>
  </si>
  <si>
    <t>Аналитический код</t>
  </si>
  <si>
    <t xml:space="preserve">Код по бюджетной классификации Российской Федерации </t>
  </si>
  <si>
    <t>Код 
строки</t>
  </si>
  <si>
    <t>Наименование показателя</t>
  </si>
  <si>
    <t>Раздел 1.1. Поступления и выплаты на текущий финансовый 2023 год</t>
  </si>
  <si>
    <t xml:space="preserve"> 
увеличение стоимости права пользования</t>
  </si>
  <si>
    <t>в том числе:
услуги связи</t>
  </si>
  <si>
    <t xml:space="preserve">увеличение стоимости прочих оборотных запасов (материалов) </t>
  </si>
  <si>
    <t>проценты по депозитам, остаткам денежных средств</t>
  </si>
  <si>
    <t>Раздел 1.2. Поступления и выплаты на 2024 год (1 год планового периода)</t>
  </si>
  <si>
    <t>в том числе:
коммунальные услуги</t>
  </si>
  <si>
    <t>Раздел 1.3. Поступления и выплаты на 2025 год (2 год планового периода)</t>
  </si>
  <si>
    <t>NHFAFHTN</t>
  </si>
  <si>
    <t>Раздел 1.4. Поступления и выплаты за пределами план.периода</t>
  </si>
  <si>
    <t>х</t>
  </si>
  <si>
    <t>закупку товаров, работ, услуг в целях капитального ремонта государственного (муниципального)  имущества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</si>
  <si>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</si>
  <si>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за счет прочих источников финансового обеспечения  (КВФО 2)                                                                                   </t>
  </si>
  <si>
    <t>3.3</t>
  </si>
  <si>
    <t>за счет субсидий, предоставляемых в соответствии с абзацем вторым пункта 1 статьи 78.1 Бюджетного кодекса Российской Федерации (КВФО 5)</t>
  </si>
  <si>
    <t>3.2</t>
  </si>
  <si>
    <t>в том числе:
за счет субсидий, предоставляемых на финансовое обеспечение выполнения государственного (муниципального) задания (КВФО 4)</t>
  </si>
  <si>
    <t>3.1</t>
  </si>
  <si>
    <t>в том числе по году начала закупки: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</si>
  <si>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</si>
  <si>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3</t>
  </si>
  <si>
    <t>2.4</t>
  </si>
  <si>
    <t>за счет субсидий, предоставляемых на осуществление капитальных вложений (КВФО 6)</t>
  </si>
  <si>
    <t>2.3</t>
  </si>
  <si>
    <t>2.2</t>
  </si>
  <si>
    <t>2.1</t>
  </si>
  <si>
    <t xml:space="preserve"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 </t>
  </si>
  <si>
    <t>2</t>
  </si>
  <si>
    <t>в соответствии с Федеральным законом № 223-ФЗ</t>
  </si>
  <si>
    <t>1.4.5.2</t>
  </si>
  <si>
    <t>26451.1</t>
  </si>
  <si>
    <t>в том числе:
в соответствии с Федеральным законом № 44-ФЗ</t>
  </si>
  <si>
    <t>1.4.5.1</t>
  </si>
  <si>
    <t>1.4.5</t>
  </si>
  <si>
    <t>26430.1</t>
  </si>
  <si>
    <t>1.4.3</t>
  </si>
  <si>
    <t>1.4.2.2</t>
  </si>
  <si>
    <t>26421.1</t>
  </si>
  <si>
    <t>1.4.2.1</t>
  </si>
  <si>
    <t>1.4.2</t>
  </si>
  <si>
    <t>1.4.1.2</t>
  </si>
  <si>
    <t>1.4.1.1</t>
  </si>
  <si>
    <t>1.4.1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</si>
  <si>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</si>
  <si>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1.4</t>
  </si>
  <si>
    <t>1.3.2.3</t>
  </si>
  <si>
    <t>1.3.2.2</t>
  </si>
  <si>
    <t>1.3.2.1</t>
  </si>
  <si>
    <t>1.3.2</t>
  </si>
  <si>
    <t>26310.1</t>
  </si>
  <si>
    <t>1.3.1.4</t>
  </si>
  <si>
    <t>1.3.1.3</t>
  </si>
  <si>
    <t>1.3.1.2</t>
  </si>
  <si>
    <t>1.3.1.1</t>
  </si>
  <si>
    <t>в соответствии с Федеральным законом  № 44-ФЗ</t>
  </si>
  <si>
    <t>1.3.1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</si>
  <si>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</si>
  <si>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1.3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</si>
  <si>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</si>
  <si>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1.2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</si>
  <si>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(далее - Федеральный закон № 44-ФЗ) и Федерального закона от 18 июля 2011 г. № 223-ФЗ "О закупках товаров, работ, услуг отдельными видами юридических лиц" (далее - Федеральный закон № 223-ФЗ)</t>
  </si>
  <si>
    <t>1.1</t>
  </si>
  <si>
    <t>Выплаты на закупку товаров, работ, услуг, всего</t>
  </si>
  <si>
    <t>за пределами планового периода</t>
  </si>
  <si>
    <t>на 2025год (второй год планового периода)</t>
  </si>
  <si>
    <t>на 2024год (первый год планового периода)</t>
  </si>
  <si>
    <t xml:space="preserve">на 2023 год (текущий финансовый год)            
</t>
  </si>
  <si>
    <t>Год
начала закупки</t>
  </si>
  <si>
    <t>ЦСР</t>
  </si>
  <si>
    <t>КВР</t>
  </si>
  <si>
    <t>КВФО</t>
  </si>
  <si>
    <t>ФЗ</t>
  </si>
  <si>
    <t>Коды</t>
  </si>
  <si>
    <t>№</t>
  </si>
  <si>
    <t>Раздел 2. Сведения по выплатам на закупки товаров, работ, услуг</t>
  </si>
  <si>
    <t>03В0108100</t>
  </si>
  <si>
    <t>Поступления от оказания услуг (выполнения работ) на платной основе и от иной приносящей доход деятельности (КВФО 2)</t>
  </si>
  <si>
    <t>Субсидии на осуществление капитальных вложений
(КВФО 6)</t>
  </si>
  <si>
    <t>Целевые субсидии, субсидии на осуществление капитальных вложений, бюджетные инвестиции 
(КВФО 5)</t>
  </si>
  <si>
    <t>Субсидия на финансовое обеспечение выполнения государственного задания (КВФО 4)</t>
  </si>
  <si>
    <t>Общий объем планируемых поступлений, рублей</t>
  </si>
  <si>
    <t>Иная информация, необходимая для обоснования (расчета) плановых показателей по доходам</t>
  </si>
  <si>
    <t>Планируемое количество единиц в год</t>
  </si>
  <si>
    <t>Плата (тариф) за единицу, рублей</t>
  </si>
  <si>
    <t>Учетная единица</t>
  </si>
  <si>
    <t>Обоснования (расчеты) плановых показателей по доходам на текущий финансовый 2023 год</t>
  </si>
  <si>
    <t>гранты на реализацию образовательных программ в области искусств</t>
  </si>
  <si>
    <t>гранты на материальное поощрение работников</t>
  </si>
  <si>
    <t>поступления от основной деятельности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</si>
  <si>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</si>
  <si>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</si>
  <si>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</si>
  <si>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</si>
  <si>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</si>
  <si>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</si>
  <si>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</si>
  <si>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</si>
  <si>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</si>
  <si>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</si>
  <si>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</si>
  <si>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</si>
  <si>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</si>
  <si>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Общий объем планируемых расходов всего, рублей</t>
  </si>
  <si>
    <t>Иная информация, необходимая для обоснования (расчета) плановых показателей по расходам</t>
  </si>
  <si>
    <t>Обоснования (расчеты) плановых показателей по расходам на текущий финансовый 2023 год</t>
  </si>
  <si>
    <t>Поставка электрической энергии (ул. Зоологическая)</t>
  </si>
  <si>
    <t>кВт.ч</t>
  </si>
  <si>
    <t>8.3</t>
  </si>
  <si>
    <t>Поставка электрической энергии (Глазовский пер.)</t>
  </si>
  <si>
    <t>8.71</t>
  </si>
  <si>
    <t>Горячее водоснабжение (ул. Зоологическая)</t>
  </si>
  <si>
    <t>куб.м</t>
  </si>
  <si>
    <t>243.16</t>
  </si>
  <si>
    <t>Теплоснабжение (ул. Зоологическая)</t>
  </si>
  <si>
    <t>Гкал.</t>
  </si>
  <si>
    <t>2912.53</t>
  </si>
  <si>
    <t>Теплоснабжение (Глазовский пер.)</t>
  </si>
  <si>
    <t>Гкал</t>
  </si>
  <si>
    <t>Поставка электрической энергии (ул. Зоологическая) (кредиторская зад-ть за 12.2022)</t>
  </si>
  <si>
    <t>7.23</t>
  </si>
  <si>
    <t>Поставка электрической энергии (Глазовский пер.) (кредиторская зад-ть за 12.2022)</t>
  </si>
  <si>
    <t>7.79</t>
  </si>
  <si>
    <t>Горячее водоснабжение (ул. Зоологическая) (кредиторская зад-ть за 12.2022)</t>
  </si>
  <si>
    <t>9.84</t>
  </si>
  <si>
    <t>Теплоснабжение (Глазовский пер.) (кредиторская зад-ть за 12.2022)</t>
  </si>
  <si>
    <t>22.53</t>
  </si>
  <si>
    <t>Наградная и сувенирная продукция</t>
  </si>
  <si>
    <t>комплект</t>
  </si>
  <si>
    <t>Канцелярские товары, бумага</t>
  </si>
  <si>
    <t>Хозяйственные товары и уборочный инвентарь</t>
  </si>
  <si>
    <t>Запасные части для систем КСБ</t>
  </si>
  <si>
    <t>Одноразовые стаканы</t>
  </si>
  <si>
    <t>шт.</t>
  </si>
  <si>
    <t>Электротовары (удлинители, лампы, потолочные светильники)</t>
  </si>
  <si>
    <t>Дверная фурнитура</t>
  </si>
  <si>
    <t>Сантехнические запчасти</t>
  </si>
  <si>
    <t>Расх.материалы и картриджи для периф. оборудования</t>
  </si>
  <si>
    <t>Бутилированная вода, 19л.</t>
  </si>
  <si>
    <t>штука</t>
  </si>
  <si>
    <t>Противогололедные реагенты</t>
  </si>
  <si>
    <t>Защитное покрытие для столов</t>
  </si>
  <si>
    <t>Бумага, раздаточный материал</t>
  </si>
  <si>
    <t>Товары по электробезопасности</t>
  </si>
  <si>
    <t>Огнетушители</t>
  </si>
  <si>
    <t>Мебель, предметы интерьера</t>
  </si>
  <si>
    <t>Техника</t>
  </si>
  <si>
    <t>Оказание охранных услуг (круглосуточный пост)</t>
  </si>
  <si>
    <t>чел.-час</t>
  </si>
  <si>
    <t>Оказание охранных услуг (полусуточный пост)</t>
  </si>
  <si>
    <t>Оказание охранных услуг (круглосуточный пост) (кредиторская зад-ть за 12.2022)</t>
  </si>
  <si>
    <t>Оказание охранных услуг (полусуточный пост) (кредиторская зад-ть за 12.2022)</t>
  </si>
  <si>
    <t>Оказание услуг по автоматическому контролю за состоянием комплекса технических средств охраны и организация реагирования мобильными нарядами полиции на тревожные сообщения</t>
  </si>
  <si>
    <t>мес</t>
  </si>
  <si>
    <t>человек</t>
  </si>
  <si>
    <t>Оказание услуг по проведению периодических медицинских осмотров (обследований) работников и организация прохождения профессиональной гигиенической подготовки (обучению) и аттестации работников</t>
  </si>
  <si>
    <t>Оказание услуг по предоставлению права использования и абонентскому обслуживанию Системы Контур-Экстерн</t>
  </si>
  <si>
    <t>год</t>
  </si>
  <si>
    <t>Оказание консультационных  услуг, участие в семинарах, курсы повышения квалификации сотрудников</t>
  </si>
  <si>
    <t>чел</t>
  </si>
  <si>
    <t>мероприятие</t>
  </si>
  <si>
    <t>Оказание услуг по организации семинаров, лекций</t>
  </si>
  <si>
    <t>Оказание услуг по вывозу и переработке (утилизации) технических средств</t>
  </si>
  <si>
    <t>шт</t>
  </si>
  <si>
    <t>усл.ед</t>
  </si>
  <si>
    <t>Оказание услуг по размещению, хранению (хостинг, домен) и поддержке сайта</t>
  </si>
  <si>
    <t>Оказание услуг по организации и проведению обучения сотрудников оказанию первой помощи</t>
  </si>
  <si>
    <t>Оказание услуг по расчету пожарного риска</t>
  </si>
  <si>
    <t>усл. ед.</t>
  </si>
  <si>
    <t>Архивные услуги</t>
  </si>
  <si>
    <t>Оказание услуг по техническому обслуживанию комплекса технических средств систем безопасности</t>
  </si>
  <si>
    <t>Выполнение работ по техническому обслуживанию приборов узла  учета  тепловой энергии</t>
  </si>
  <si>
    <t>Выполнение работ по дератизации помещений от синантропных грызунов и дезинсекции помещений от рыжих тараканов</t>
  </si>
  <si>
    <t>Выполнение работ по техническому обслуживанию системы внутреннего противопожарного водопровода</t>
  </si>
  <si>
    <t>Техническое обслуживание объектового оборудования РСПИ "Стрелец-Мониторинг"</t>
  </si>
  <si>
    <t>Выполнение работ по подготовке к отопительному периоду (опрессовка системы отопления) 2023-2024 г.г. (Глазовский пер.)</t>
  </si>
  <si>
    <t>здание</t>
  </si>
  <si>
    <t>Выполнение работ по подготовке к отопительному периоду (опрессовка системы отопления, системы вентиляции) 2023-2024 г.г. (Зоологическая)</t>
  </si>
  <si>
    <t>Оказание услуг по проведению замеров сопротивления изоляции (ул. Зоологическая)</t>
  </si>
  <si>
    <t>Выполнение работ по очистке кровли и водостоков о снега, наледи и сосулек в зимний период 2022гг. (Глазовский пер.)</t>
  </si>
  <si>
    <t>чистка</t>
  </si>
  <si>
    <t>Оказание услуг по техническому обслуживанию системы вентиляции</t>
  </si>
  <si>
    <t>Выполнение работ по проведению комплексной генеральной уборки в помещениях (ул. Зоологическая)</t>
  </si>
  <si>
    <t>Техническое обслуживание автоматизированного пульта управления на базе блока сопряжения ОСО РСО</t>
  </si>
  <si>
    <t>Оказание услуг по уходу за предоставленными во временное пользование пылегрязезадерживающими коврами</t>
  </si>
  <si>
    <t>Оказание услуг по проведению санитарно-эпидемиологических мероприятий по дезинфекции системы  вентиляции</t>
  </si>
  <si>
    <t>усл.ед.</t>
  </si>
  <si>
    <t>Оказание услуг по ремонту оборудования, техники</t>
  </si>
  <si>
    <t>Проведение экспертизы с выдачей заключения на списание оборудования</t>
  </si>
  <si>
    <t>Оказание услуг по осуществлению инструментальных, лабораторных исследований и испытаний в рамках производственного контроля</t>
  </si>
  <si>
    <t>Оказание услуг по техническому
обслуживанию инженерного оборудования тепловых узлов</t>
  </si>
  <si>
    <t>Выполнение демонтажных работ системы КСБ</t>
  </si>
  <si>
    <t>Холодное водоснабжение и водоотведение (ул. Зоологическая) водоснабжение</t>
  </si>
  <si>
    <t>куб.м.</t>
  </si>
  <si>
    <t>Холодное водоснабжение и водоотведение (ул. Зоологическая) водоотведение</t>
  </si>
  <si>
    <t>Холодное водоснабжение и водоотведение (ул. Зоологическая)  плата за негатив воздействие на ЦСВ</t>
  </si>
  <si>
    <t>Холодное водоснабжение и водоотведение (Глазовский пер) водоснабжение</t>
  </si>
  <si>
    <t>Холодное водоснабжение и водоотведение (Глазовский пер.) водоотведение</t>
  </si>
  <si>
    <t>Холодное водоснабжение и водоотведение (Глазовский пер.)  плата за негатив воздействие на ЦСВ</t>
  </si>
  <si>
    <t>Вывоз ТКО (ул. Зоологическая)</t>
  </si>
  <si>
    <t>Холодное водоснабжение и водоотведение (ул. Зоологическая) водоснабжение (кредиторская зад-ть за 12.2022)</t>
  </si>
  <si>
    <t>Холодное водоснабжение и водоотведение (ул. Зоологическая) водоотведение (кредиторская зад-ть за 12.2022)</t>
  </si>
  <si>
    <t>Холодное водоснабжение и водоотведение (ул. Зоологическая)  плата за негатив воздействие на ЦСВ (кредиторская зад-ть за 12.2022)</t>
  </si>
  <si>
    <t>Холодное водоснабжение и водоотведение (Глазовский пер.) водоснабжение (кредиторская зад-ть за 12.2022)</t>
  </si>
  <si>
    <t>Холодное водоснабжение и водоотведение (Глазовский пер.) водоотведение (кредиторская зад-ть за 12.2022)</t>
  </si>
  <si>
    <t>Холодное водоснабжение и водоотведение (Глазовский пер.)  плата за негатив воздействие на ЦСВ (кредиторская зад-ть за 12.2022)</t>
  </si>
  <si>
    <t>Оказание транспортных услуг по перевозке  выставочного оборудования, конструкций, творческих работ (участие в выставках)</t>
  </si>
  <si>
    <t>час</t>
  </si>
  <si>
    <t>Услуги связи (АТС)</t>
  </si>
  <si>
    <t>мес.</t>
  </si>
  <si>
    <t>Услуги местной телефонной связи</t>
  </si>
  <si>
    <t>Услуги междугородней и международной телефонной связи</t>
  </si>
  <si>
    <t>Предоставление защищенного VPN-канала для передачи сигналов оповещения и информации о чрезвычайной ситуации</t>
  </si>
  <si>
    <t>Услуги связи (АТС) (кредиторская зад-ть за 12.2022)</t>
  </si>
  <si>
    <t>Услуги местной телефонной связи (кредиторская зад-ть за 12.2022)</t>
  </si>
  <si>
    <t>Услуги междугородней и международной телефонной связи (кредиторская зад-ть за 12.2022)</t>
  </si>
  <si>
    <t>процент</t>
  </si>
  <si>
    <t>Страховые взносы в Фонд социального страхования Российской Федерации на обязательное социальное страхование от несчастных случаев на производстве и профессиональных заболеваний</t>
  </si>
  <si>
    <t>Страховые взносы в Пенсионный фонд Российской Федерации</t>
  </si>
  <si>
    <t>Страховые взносы в Федеральный фонд обязательного медицинского страхования</t>
  </si>
  <si>
    <t>Страховые взносы в Фонд социального страхования Российской Федерации на обязательное социальное страхование на случай временной нетрудоспособности и в связи с материнством</t>
  </si>
  <si>
    <t>Возмещение работникам дополнительных расходов, связанных с проживанием вне места постоянного жительства в служебных командировках (суточные)</t>
  </si>
  <si>
    <t>руб.</t>
  </si>
  <si>
    <t>чел.</t>
  </si>
  <si>
    <t>Выплата пособия за первые три дня временной нетрудоспособности за счет средств работодателя</t>
  </si>
  <si>
    <t>шт.ед.</t>
  </si>
  <si>
    <t>Заработная плата основного персонала (должностной оклад)</t>
  </si>
  <si>
    <t>Выплаты стимулирующего характера основному персоналу</t>
  </si>
  <si>
    <t>Выплаты компенсационнного характера основному персоналу</t>
  </si>
  <si>
    <t>Заработная плата (грант Мэра Москвы)</t>
  </si>
  <si>
    <t>ставка</t>
  </si>
  <si>
    <t>Заработная плата административно-управленческого персонала (должностной оклад)</t>
  </si>
  <si>
    <t>Выплаты стимулирующего характера административно-управленческому персоналу</t>
  </si>
  <si>
    <t>Выплаты компенсационного характера административно-управленческому персоналу</t>
  </si>
  <si>
    <t>Заработная плата вспомогательного персонала (должностной оклад)</t>
  </si>
  <si>
    <t>Выплаты стимулирующего характера вспомогательному персоналу</t>
  </si>
  <si>
    <t>Выплаты компенсационного характера вспомогательному персоналу</t>
  </si>
  <si>
    <t>в том числе:
закупку энергетических ресурсов</t>
  </si>
  <si>
    <t>ИТОГИ Раздел 1.1. Поступления и выплаты на текущий финансовый 2023 год</t>
  </si>
  <si>
    <t>из них: 
пособия, компенсации и иные социальные выплаты гражданам, кроме публичных нормативных обязательств</t>
  </si>
  <si>
    <t xml:space="preserve">ИТОГИ Раздел 1.2. Поступления и выплаты на 2024 год (1 год планового периода) </t>
  </si>
  <si>
    <t xml:space="preserve">ИТОГИ Раздел 1.3. Поступления и выплаты на 2025 год (2 год планового периода) </t>
  </si>
  <si>
    <t>ИТОГИ Раздел 1.4. Поступления и выплаты за пределами план.периода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</si>
</sst>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Symbol"/>
      <family val="1"/>
      <charset val="2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lightGray"/>
    </fill>
    <fill>
      <patternFill patternType="lightGray">
        <bgColor rgb="FFFFFF00"/>
      </patternFill>
    </fill>
    <fill>
      <patternFill patternType="lightGray">
        <bgColor theme="0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17" fillId="0" borderId="0"/>
  </cellStyleXfs>
  <cellXfs count="37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0" xfId="1" applyFont="1" applyProtection="1"/>
    <xf numFmtId="49" fontId="10" fillId="0" borderId="0" xfId="1" applyNumberFormat="1" applyFont="1" applyProtection="1"/>
    <xf numFmtId="0" fontId="10" fillId="0" borderId="0" xfId="1" applyNumberFormat="1" applyFont="1" applyProtection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Alignment="1" applyProtection="1">
      <alignment horizontal="right" vertical="center"/>
    </xf>
    <xf numFmtId="0" fontId="13" fillId="0" borderId="0" xfId="1" applyNumberFormat="1" applyFont="1" applyBorder="1" applyAlignment="1" applyProtection="1">
      <alignment horizontal="left" vertical="top"/>
    </xf>
    <xf numFmtId="0" fontId="12" fillId="0" borderId="0" xfId="1" applyNumberFormat="1" applyFont="1" applyFill="1" applyBorder="1" applyAlignment="1" applyProtection="1">
      <alignment horizontal="left" wrapText="1"/>
    </xf>
    <xf numFmtId="0" fontId="10" fillId="0" borderId="4" xfId="1" applyNumberFormat="1" applyFont="1" applyBorder="1" applyAlignment="1" applyProtection="1"/>
    <xf numFmtId="0" fontId="10" fillId="0" borderId="0" xfId="1" applyNumberFormat="1" applyFont="1" applyBorder="1" applyAlignment="1" applyProtection="1"/>
    <xf numFmtId="0" fontId="13" fillId="0" borderId="0" xfId="1" applyNumberFormat="1" applyFont="1" applyBorder="1" applyAlignment="1" applyProtection="1">
      <alignment wrapText="1"/>
    </xf>
    <xf numFmtId="0" fontId="14" fillId="0" borderId="12" xfId="1" applyNumberFormat="1" applyFont="1" applyFill="1" applyBorder="1" applyAlignment="1" applyProtection="1">
      <alignment horizontal="center" wrapText="1"/>
    </xf>
    <xf numFmtId="0" fontId="12" fillId="0" borderId="6" xfId="1" applyNumberFormat="1" applyFont="1" applyBorder="1" applyAlignment="1" applyProtection="1">
      <alignment horizontal="right" vertical="center"/>
    </xf>
    <xf numFmtId="0" fontId="13" fillId="0" borderId="0" xfId="1" applyNumberFormat="1" applyFont="1" applyFill="1" applyBorder="1" applyAlignment="1" applyProtection="1">
      <alignment horizontal="left" vertical="top"/>
    </xf>
    <xf numFmtId="0" fontId="10" fillId="0" borderId="0" xfId="1" applyNumberFormat="1" applyFont="1" applyBorder="1" applyProtection="1"/>
    <xf numFmtId="0" fontId="12" fillId="0" borderId="0" xfId="1" applyNumberFormat="1" applyFont="1" applyAlignment="1" applyProtection="1">
      <alignment horizontal="right" vertical="center" wrapText="1"/>
    </xf>
    <xf numFmtId="0" fontId="14" fillId="0" borderId="3" xfId="1" applyNumberFormat="1" applyFont="1" applyFill="1" applyBorder="1" applyAlignment="1" applyProtection="1">
      <alignment horizontal="center" wrapText="1"/>
    </xf>
    <xf numFmtId="49" fontId="12" fillId="0" borderId="0" xfId="1" applyNumberFormat="1" applyFont="1" applyAlignment="1" applyProtection="1">
      <alignment horizontal="right" vertical="center" wrapText="1"/>
    </xf>
    <xf numFmtId="0" fontId="10" fillId="0" borderId="0" xfId="1" applyNumberFormat="1" applyFont="1" applyAlignment="1" applyProtection="1">
      <alignment wrapText="1"/>
    </xf>
    <xf numFmtId="49" fontId="14" fillId="0" borderId="12" xfId="1" applyNumberFormat="1" applyFont="1" applyBorder="1" applyAlignment="1" applyProtection="1">
      <alignment horizontal="center" wrapText="1"/>
    </xf>
    <xf numFmtId="0" fontId="13" fillId="0" borderId="0" xfId="1" applyNumberFormat="1" applyFont="1" applyBorder="1" applyAlignment="1" applyProtection="1">
      <alignment horizontal="right" vertical="center" shrinkToFit="1"/>
    </xf>
    <xf numFmtId="0" fontId="10" fillId="0" borderId="0" xfId="1" applyNumberFormat="1" applyFont="1" applyFill="1" applyBorder="1" applyProtection="1"/>
    <xf numFmtId="14" fontId="14" fillId="0" borderId="3" xfId="1" applyNumberFormat="1" applyFont="1" applyFill="1" applyBorder="1" applyAlignment="1" applyProtection="1">
      <alignment horizontal="center" wrapText="1"/>
      <protection locked="0"/>
    </xf>
    <xf numFmtId="0" fontId="11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Border="1" applyAlignment="1" applyProtection="1">
      <alignment horizontal="right" vertical="center"/>
    </xf>
    <xf numFmtId="0" fontId="12" fillId="0" borderId="0" xfId="1" applyNumberFormat="1" applyFont="1" applyFill="1" applyBorder="1" applyAlignment="1" applyProtection="1"/>
    <xf numFmtId="0" fontId="10" fillId="0" borderId="0" xfId="1" applyNumberFormat="1" applyFont="1" applyAlignment="1" applyProtection="1">
      <alignment horizontal="center"/>
    </xf>
    <xf numFmtId="0" fontId="16" fillId="0" borderId="0" xfId="1" applyNumberFormat="1" applyFont="1" applyAlignment="1" applyProtection="1">
      <alignment horizontal="left" vertical="center" wrapText="1"/>
    </xf>
    <xf numFmtId="49" fontId="13" fillId="0" borderId="0" xfId="1" applyNumberFormat="1" applyFont="1" applyFill="1" applyBorder="1" applyAlignment="1" applyProtection="1">
      <alignment horizontal="right"/>
      <protection locked="0"/>
    </xf>
    <xf numFmtId="0" fontId="16" fillId="0" borderId="0" xfId="1" applyNumberFormat="1" applyFont="1" applyAlignment="1" applyProtection="1">
      <alignment horizontal="center" vertical="center" wrapText="1"/>
    </xf>
    <xf numFmtId="0" fontId="16" fillId="0" borderId="0" xfId="1" applyNumberFormat="1" applyFont="1" applyAlignment="1" applyProtection="1">
      <alignment horizontal="right" vertical="center" wrapText="1"/>
    </xf>
    <xf numFmtId="0" fontId="12" fillId="0" borderId="0" xfId="1" applyFont="1" applyBorder="1" applyAlignment="1" applyProtection="1">
      <alignment horizontal="center"/>
    </xf>
    <xf numFmtId="49" fontId="12" fillId="0" borderId="0" xfId="1" applyNumberFormat="1" applyFont="1" applyBorder="1" applyAlignment="1" applyProtection="1">
      <alignment horizontal="center"/>
    </xf>
    <xf numFmtId="49" fontId="12" fillId="0" borderId="0" xfId="1" applyNumberFormat="1" applyFont="1" applyBorder="1" applyAlignment="1" applyProtection="1">
      <alignment horizontal="left"/>
    </xf>
    <xf numFmtId="49" fontId="12" fillId="0" borderId="0" xfId="1" applyNumberFormat="1" applyFont="1" applyBorder="1" applyAlignment="1" applyProtection="1"/>
    <xf numFmtId="49" fontId="12" fillId="0" borderId="0" xfId="1" applyNumberFormat="1" applyFont="1" applyAlignment="1" applyProtection="1">
      <alignment horizontal="center"/>
    </xf>
    <xf numFmtId="0" fontId="10" fillId="0" borderId="0" xfId="1" applyFont="1" applyBorder="1" applyProtection="1"/>
    <xf numFmtId="49" fontId="12" fillId="0" borderId="0" xfId="1" applyNumberFormat="1" applyFont="1" applyProtection="1"/>
    <xf numFmtId="0" fontId="10" fillId="0" borderId="0" xfId="1" applyFont="1" applyAlignment="1" applyProtection="1">
      <alignment horizontal="center"/>
    </xf>
    <xf numFmtId="14" fontId="14" fillId="0" borderId="12" xfId="1" applyNumberFormat="1" applyFont="1" applyBorder="1" applyAlignment="1" applyProtection="1">
      <alignment horizontal="center" wrapText="1"/>
      <protection locked="0"/>
    </xf>
    <xf numFmtId="49" fontId="10" fillId="0" borderId="0" xfId="1" applyNumberFormat="1" applyFont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49" fontId="10" fillId="0" borderId="0" xfId="1" applyNumberFormat="1" applyFont="1" applyFill="1" applyProtection="1"/>
    <xf numFmtId="0" fontId="10" fillId="0" borderId="0" xfId="1" applyFont="1" applyAlignment="1" applyProtection="1">
      <alignment horizontal="center" vertical="center"/>
    </xf>
    <xf numFmtId="49" fontId="10" fillId="0" borderId="0" xfId="1" applyNumberFormat="1" applyFont="1" applyBorder="1" applyAlignment="1" applyProtection="1">
      <alignment horizontal="center" vertical="center"/>
      <protection locked="0"/>
    </xf>
    <xf numFmtId="49" fontId="10" fillId="0" borderId="0" xfId="1" applyNumberFormat="1" applyFont="1" applyBorder="1" applyProtection="1">
      <protection locked="0"/>
    </xf>
    <xf numFmtId="0" fontId="10" fillId="0" borderId="0" xfId="1" applyFont="1" applyFill="1" applyProtection="1"/>
    <xf numFmtId="49" fontId="10" fillId="0" borderId="0" xfId="1" applyNumberFormat="1" applyFont="1" applyBorder="1" applyAlignment="1" applyProtection="1">
      <alignment horizontal="center" vertical="center"/>
    </xf>
    <xf numFmtId="49" fontId="10" fillId="0" borderId="0" xfId="1" applyNumberFormat="1" applyFont="1" applyBorder="1" applyAlignment="1" applyProtection="1">
      <alignment horizontal="left"/>
      <protection locked="0"/>
    </xf>
    <xf numFmtId="0" fontId="10" fillId="0" borderId="0" xfId="1" applyFont="1" applyAlignment="1" applyProtection="1">
      <alignment horizontal="left"/>
    </xf>
    <xf numFmtId="0" fontId="18" fillId="0" borderId="0" xfId="1" applyFont="1" applyProtection="1"/>
    <xf numFmtId="4" fontId="20" fillId="0" borderId="0" xfId="2" applyNumberFormat="1" applyFont="1" applyFill="1" applyBorder="1" applyAlignment="1" applyProtection="1">
      <alignment horizontal="center" vertical="center"/>
    </xf>
    <xf numFmtId="4" fontId="20" fillId="0" borderId="0" xfId="2" applyNumberFormat="1" applyFont="1" applyFill="1" applyBorder="1" applyAlignment="1" applyProtection="1">
      <alignment horizontal="center" vertical="center" wrapText="1"/>
    </xf>
    <xf numFmtId="4" fontId="21" fillId="0" borderId="0" xfId="2" applyNumberFormat="1" applyFont="1" applyFill="1" applyBorder="1" applyAlignment="1" applyProtection="1">
      <alignment horizontal="center" vertical="center"/>
    </xf>
    <xf numFmtId="0" fontId="20" fillId="0" borderId="0" xfId="2" applyFont="1" applyFill="1" applyBorder="1" applyAlignment="1" applyProtection="1">
      <alignment horizontal="center" vertical="center"/>
    </xf>
    <xf numFmtId="0" fontId="20" fillId="0" borderId="0" xfId="2" applyFont="1" applyFill="1" applyBorder="1" applyAlignment="1" applyProtection="1">
      <alignment horizontal="center" vertical="center" wrapText="1"/>
    </xf>
    <xf numFmtId="0" fontId="20" fillId="0" borderId="0" xfId="2" applyFont="1" applyFill="1" applyBorder="1" applyAlignment="1" applyProtection="1">
      <alignment horizontal="left" vertical="center" wrapText="1"/>
    </xf>
    <xf numFmtId="4" fontId="21" fillId="5" borderId="12" xfId="2" applyNumberFormat="1" applyFont="1" applyFill="1" applyBorder="1" applyAlignment="1" applyProtection="1">
      <alignment horizontal="center" vertical="center" wrapText="1"/>
    </xf>
    <xf numFmtId="4" fontId="21" fillId="0" borderId="12" xfId="1" applyNumberFormat="1" applyFont="1" applyFill="1" applyBorder="1" applyAlignment="1" applyProtection="1">
      <alignment horizontal="center" vertical="center"/>
    </xf>
    <xf numFmtId="4" fontId="21" fillId="3" borderId="12" xfId="1" applyNumberFormat="1" applyFont="1" applyFill="1" applyBorder="1" applyAlignment="1" applyProtection="1">
      <alignment horizontal="center" vertical="center"/>
    </xf>
    <xf numFmtId="0" fontId="21" fillId="0" borderId="12" xfId="1" applyFont="1" applyFill="1" applyBorder="1" applyAlignment="1" applyProtection="1">
      <alignment horizontal="center" vertical="center"/>
    </xf>
    <xf numFmtId="0" fontId="21" fillId="5" borderId="12" xfId="1" applyFont="1" applyFill="1" applyBorder="1" applyAlignment="1" applyProtection="1">
      <alignment horizontal="center" vertical="center"/>
    </xf>
    <xf numFmtId="0" fontId="21" fillId="0" borderId="12" xfId="1" applyFont="1" applyFill="1" applyBorder="1" applyAlignment="1" applyProtection="1">
      <alignment horizontal="center" vertical="center" wrapText="1"/>
    </xf>
    <xf numFmtId="0" fontId="21" fillId="0" borderId="12" xfId="1" applyFont="1" applyFill="1" applyBorder="1" applyAlignment="1" applyProtection="1">
      <alignment horizontal="left" vertical="center" wrapText="1"/>
    </xf>
    <xf numFmtId="4" fontId="20" fillId="3" borderId="12" xfId="2" applyNumberFormat="1" applyFont="1" applyFill="1" applyBorder="1" applyAlignment="1" applyProtection="1">
      <alignment horizontal="center" vertical="center" wrapText="1"/>
    </xf>
    <xf numFmtId="4" fontId="20" fillId="3" borderId="12" xfId="1" applyNumberFormat="1" applyFont="1" applyFill="1" applyBorder="1" applyAlignment="1" applyProtection="1">
      <alignment horizontal="center" vertical="center"/>
    </xf>
    <xf numFmtId="0" fontId="20" fillId="5" borderId="12" xfId="1" applyFont="1" applyFill="1" applyBorder="1" applyAlignment="1" applyProtection="1">
      <alignment horizontal="center" vertical="center" wrapText="1"/>
    </xf>
    <xf numFmtId="0" fontId="20" fillId="0" borderId="12" xfId="1" applyFont="1" applyFill="1" applyBorder="1" applyAlignment="1" applyProtection="1">
      <alignment horizontal="left" vertical="center" wrapText="1"/>
    </xf>
    <xf numFmtId="0" fontId="21" fillId="5" borderId="12" xfId="1" applyFont="1" applyFill="1" applyBorder="1" applyAlignment="1" applyProtection="1">
      <alignment horizontal="center" vertical="center" wrapText="1"/>
    </xf>
    <xf numFmtId="0" fontId="21" fillId="0" borderId="12" xfId="1" applyFont="1" applyFill="1" applyBorder="1" applyAlignment="1" applyProtection="1">
      <alignment horizontal="left" vertical="center" wrapText="1" indent="2"/>
    </xf>
    <xf numFmtId="0" fontId="21" fillId="5" borderId="12" xfId="1" applyFont="1" applyFill="1" applyBorder="1" applyAlignment="1" applyProtection="1">
      <alignment horizontal="left" vertical="center" wrapText="1" indent="2"/>
    </xf>
    <xf numFmtId="0" fontId="20" fillId="0" borderId="12" xfId="1" applyFont="1" applyFill="1" applyBorder="1" applyAlignment="1" applyProtection="1">
      <alignment horizontal="center" vertical="center"/>
    </xf>
    <xf numFmtId="0" fontId="20" fillId="5" borderId="12" xfId="1" applyFont="1" applyFill="1" applyBorder="1" applyAlignment="1" applyProtection="1">
      <alignment horizontal="left" vertical="center" wrapText="1"/>
    </xf>
    <xf numFmtId="0" fontId="21" fillId="5" borderId="12" xfId="1" applyFont="1" applyFill="1" applyBorder="1" applyAlignment="1" applyProtection="1">
      <alignment horizontal="left" vertical="center" wrapText="1" indent="6"/>
    </xf>
    <xf numFmtId="4" fontId="21" fillId="3" borderId="12" xfId="2" applyNumberFormat="1" applyFont="1" applyFill="1" applyBorder="1" applyAlignment="1" applyProtection="1">
      <alignment horizontal="center" vertical="center" wrapText="1"/>
    </xf>
    <xf numFmtId="0" fontId="21" fillId="0" borderId="12" xfId="1" applyFont="1" applyFill="1" applyBorder="1" applyAlignment="1" applyProtection="1">
      <alignment horizontal="left" vertical="center" wrapText="1" indent="4"/>
    </xf>
    <xf numFmtId="0" fontId="21" fillId="0" borderId="12" xfId="1" applyFont="1" applyFill="1" applyBorder="1" applyAlignment="1" applyProtection="1">
      <alignment horizontal="left" vertical="center" wrapText="1" indent="3"/>
    </xf>
    <xf numFmtId="0" fontId="21" fillId="0" borderId="12" xfId="1" applyFont="1" applyFill="1" applyBorder="1" applyAlignment="1" applyProtection="1">
      <alignment horizontal="left" vertical="center" wrapText="1" indent="5"/>
    </xf>
    <xf numFmtId="0" fontId="21" fillId="0" borderId="12" xfId="1" applyFont="1" applyFill="1" applyBorder="1" applyAlignment="1" applyProtection="1">
      <alignment horizontal="left" vertical="center" wrapText="1" indent="6"/>
    </xf>
    <xf numFmtId="0" fontId="21" fillId="0" borderId="12" xfId="2" applyFont="1" applyFill="1" applyBorder="1" applyAlignment="1" applyProtection="1">
      <alignment horizontal="center" vertical="center" wrapText="1"/>
    </xf>
    <xf numFmtId="0" fontId="21" fillId="0" borderId="0" xfId="1" applyFont="1" applyProtection="1"/>
    <xf numFmtId="0" fontId="21" fillId="0" borderId="12" xfId="1" applyFont="1" applyFill="1" applyBorder="1" applyAlignment="1" applyProtection="1">
      <alignment horizontal="left" vertical="center" wrapText="1" indent="1"/>
    </xf>
    <xf numFmtId="0" fontId="21" fillId="0" borderId="12" xfId="3" applyFont="1" applyFill="1" applyBorder="1" applyAlignment="1" applyProtection="1">
      <alignment horizontal="center" vertical="center"/>
    </xf>
    <xf numFmtId="0" fontId="21" fillId="0" borderId="12" xfId="3" applyFont="1" applyFill="1" applyBorder="1" applyAlignment="1" applyProtection="1">
      <alignment horizontal="center" vertical="center" wrapText="1"/>
    </xf>
    <xf numFmtId="0" fontId="21" fillId="0" borderId="12" xfId="3" applyFont="1" applyFill="1" applyBorder="1" applyAlignment="1" applyProtection="1">
      <alignment horizontal="left" vertical="center" wrapText="1" indent="5"/>
    </xf>
    <xf numFmtId="0" fontId="21" fillId="0" borderId="12" xfId="3" applyFont="1" applyFill="1" applyBorder="1" applyAlignment="1" applyProtection="1">
      <alignment horizontal="left" vertical="center" wrapText="1" indent="4"/>
    </xf>
    <xf numFmtId="0" fontId="21" fillId="0" borderId="12" xfId="2" applyNumberFormat="1" applyFont="1" applyFill="1" applyBorder="1" applyAlignment="1" applyProtection="1">
      <alignment horizontal="center" vertical="center" wrapText="1"/>
    </xf>
    <xf numFmtId="0" fontId="20" fillId="0" borderId="12" xfId="2" applyFont="1" applyFill="1" applyBorder="1" applyAlignment="1" applyProtection="1">
      <alignment horizontal="center" vertical="center" wrapText="1"/>
    </xf>
    <xf numFmtId="0" fontId="20" fillId="0" borderId="12" xfId="2" applyNumberFormat="1" applyFont="1" applyFill="1" applyBorder="1" applyAlignment="1" applyProtection="1">
      <alignment horizontal="center" vertical="center" wrapText="1"/>
    </xf>
    <xf numFmtId="0" fontId="21" fillId="5" borderId="12" xfId="2" applyFont="1" applyFill="1" applyBorder="1" applyAlignment="1" applyProtection="1">
      <alignment horizontal="center" vertical="center" wrapText="1"/>
    </xf>
    <xf numFmtId="0" fontId="23" fillId="0" borderId="0" xfId="1" applyFont="1" applyProtection="1"/>
    <xf numFmtId="4" fontId="21" fillId="5" borderId="12" xfId="2" applyNumberFormat="1" applyFont="1" applyFill="1" applyBorder="1" applyAlignment="1" applyProtection="1">
      <alignment horizontal="center" vertical="center"/>
    </xf>
    <xf numFmtId="4" fontId="21" fillId="3" borderId="12" xfId="3" applyNumberFormat="1" applyFont="1" applyFill="1" applyBorder="1" applyAlignment="1" applyProtection="1">
      <alignment horizontal="center" vertical="center"/>
    </xf>
    <xf numFmtId="4" fontId="21" fillId="0" borderId="12" xfId="3" applyNumberFormat="1" applyFont="1" applyFill="1" applyBorder="1" applyAlignment="1" applyProtection="1">
      <alignment horizontal="center" vertical="center"/>
    </xf>
    <xf numFmtId="0" fontId="21" fillId="0" borderId="12" xfId="3" applyFont="1" applyFill="1" applyBorder="1" applyAlignment="1" applyProtection="1">
      <alignment horizontal="left" vertical="center" wrapText="1" indent="3"/>
    </xf>
    <xf numFmtId="0" fontId="21" fillId="0" borderId="12" xfId="1" applyNumberFormat="1" applyFont="1" applyFill="1" applyBorder="1" applyAlignment="1" applyProtection="1">
      <alignment horizontal="center" vertical="center"/>
    </xf>
    <xf numFmtId="4" fontId="21" fillId="3" borderId="12" xfId="4" applyNumberFormat="1" applyFont="1" applyFill="1" applyBorder="1" applyAlignment="1" applyProtection="1">
      <alignment horizontal="center" vertical="center"/>
    </xf>
    <xf numFmtId="4" fontId="20" fillId="3" borderId="3" xfId="2" applyNumberFormat="1" applyFont="1" applyFill="1" applyBorder="1" applyAlignment="1" applyProtection="1">
      <alignment horizontal="center" vertical="center"/>
    </xf>
    <xf numFmtId="4" fontId="20" fillId="3" borderId="9" xfId="2" applyNumberFormat="1" applyFont="1" applyFill="1" applyBorder="1" applyAlignment="1" applyProtection="1">
      <alignment horizontal="center" vertical="center"/>
    </xf>
    <xf numFmtId="0" fontId="20" fillId="0" borderId="12" xfId="1" applyNumberFormat="1" applyFont="1" applyFill="1" applyBorder="1" applyAlignment="1" applyProtection="1">
      <alignment horizontal="center" vertical="center"/>
    </xf>
    <xf numFmtId="4" fontId="21" fillId="3" borderId="3" xfId="2" applyNumberFormat="1" applyFont="1" applyFill="1" applyBorder="1" applyAlignment="1" applyProtection="1">
      <alignment horizontal="center" vertical="center"/>
    </xf>
    <xf numFmtId="4" fontId="21" fillId="3" borderId="9" xfId="2" applyNumberFormat="1" applyFont="1" applyFill="1" applyBorder="1" applyAlignment="1" applyProtection="1">
      <alignment horizontal="center" vertical="center"/>
    </xf>
    <xf numFmtId="49" fontId="21" fillId="0" borderId="12" xfId="2" applyNumberFormat="1" applyFont="1" applyFill="1" applyBorder="1" applyAlignment="1" applyProtection="1">
      <alignment horizontal="center" vertical="center" wrapText="1"/>
    </xf>
    <xf numFmtId="4" fontId="21" fillId="0" borderId="3" xfId="5" applyNumberFormat="1" applyFont="1" applyFill="1" applyBorder="1" applyAlignment="1" applyProtection="1">
      <alignment horizontal="center" vertical="center"/>
      <protection locked="0"/>
    </xf>
    <xf numFmtId="4" fontId="21" fillId="0" borderId="12" xfId="2" applyNumberFormat="1" applyFont="1" applyFill="1" applyBorder="1" applyAlignment="1" applyProtection="1">
      <alignment horizontal="center" vertical="top"/>
      <protection locked="0"/>
    </xf>
    <xf numFmtId="4" fontId="21" fillId="5" borderId="13" xfId="2" applyNumberFormat="1" applyFont="1" applyFill="1" applyBorder="1" applyAlignment="1" applyProtection="1">
      <alignment horizontal="center" vertical="top"/>
      <protection locked="0"/>
    </xf>
    <xf numFmtId="0" fontId="21" fillId="0" borderId="12" xfId="2" applyFont="1" applyFill="1" applyBorder="1" applyAlignment="1" applyProtection="1">
      <alignment horizontal="left" vertical="center" wrapText="1"/>
    </xf>
    <xf numFmtId="0" fontId="21" fillId="0" borderId="12" xfId="2" applyFont="1" applyFill="1" applyBorder="1" applyAlignment="1" applyProtection="1">
      <alignment horizontal="center" vertical="top" wrapText="1"/>
    </xf>
    <xf numFmtId="0" fontId="21" fillId="5" borderId="13" xfId="2" applyFont="1" applyFill="1" applyBorder="1" applyAlignment="1" applyProtection="1">
      <alignment vertical="center" wrapText="1"/>
    </xf>
    <xf numFmtId="0" fontId="21" fillId="5" borderId="14" xfId="2" applyFont="1" applyFill="1" applyBorder="1" applyAlignment="1" applyProtection="1">
      <alignment vertical="center" wrapText="1"/>
    </xf>
    <xf numFmtId="0" fontId="21" fillId="5" borderId="15" xfId="2" applyFont="1" applyFill="1" applyBorder="1" applyAlignment="1" applyProtection="1">
      <alignment vertical="center" wrapText="1"/>
    </xf>
    <xf numFmtId="0" fontId="21" fillId="0" borderId="0" xfId="2" applyFont="1" applyProtection="1"/>
    <xf numFmtId="0" fontId="24" fillId="0" borderId="0" xfId="2" applyFont="1" applyBorder="1" applyAlignment="1" applyProtection="1">
      <alignment horizontal="center" vertical="justify"/>
    </xf>
    <xf numFmtId="0" fontId="24" fillId="0" borderId="0" xfId="2" applyFont="1" applyBorder="1" applyAlignment="1" applyProtection="1">
      <alignment vertical="justify"/>
    </xf>
    <xf numFmtId="0" fontId="21" fillId="0" borderId="0" xfId="2" applyFont="1" applyBorder="1" applyProtection="1"/>
    <xf numFmtId="0" fontId="21" fillId="0" borderId="0" xfId="2" applyFont="1" applyFill="1" applyAlignment="1" applyProtection="1">
      <alignment horizontal="center" wrapText="1"/>
    </xf>
    <xf numFmtId="0" fontId="21" fillId="0" borderId="0" xfId="2" applyFont="1" applyAlignment="1" applyProtection="1">
      <alignment horizontal="center" wrapText="1"/>
    </xf>
    <xf numFmtId="0" fontId="21" fillId="0" borderId="0" xfId="2" applyFont="1" applyAlignment="1" applyProtection="1">
      <alignment horizontal="center" vertical="center" wrapText="1"/>
    </xf>
    <xf numFmtId="4" fontId="25" fillId="0" borderId="0" xfId="2" applyNumberFormat="1" applyFont="1" applyProtection="1"/>
    <xf numFmtId="4" fontId="25" fillId="0" borderId="0" xfId="2" applyNumberFormat="1" applyFont="1" applyAlignment="1" applyProtection="1">
      <alignment horizontal="center" vertical="top"/>
    </xf>
    <xf numFmtId="0" fontId="21" fillId="0" borderId="0" xfId="2" applyFont="1" applyAlignment="1" applyProtection="1">
      <alignment horizontal="center" vertical="top"/>
    </xf>
    <xf numFmtId="0" fontId="21" fillId="0" borderId="0" xfId="2" applyFont="1" applyFill="1" applyProtection="1"/>
    <xf numFmtId="4" fontId="21" fillId="0" borderId="0" xfId="2" applyNumberFormat="1" applyFont="1" applyProtection="1"/>
    <xf numFmtId="0" fontId="21" fillId="0" borderId="0" xfId="2" applyFont="1" applyAlignment="1" applyProtection="1">
      <alignment horizontal="center" vertical="center"/>
    </xf>
    <xf numFmtId="49" fontId="10" fillId="0" borderId="0" xfId="1" applyNumberFormat="1" applyFont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0" fillId="0" borderId="0" xfId="1" applyFont="1" applyAlignment="1" applyProtection="1">
      <alignment horizontal="left"/>
    </xf>
    <xf numFmtId="0" fontId="21" fillId="5" borderId="12" xfId="2" applyFont="1" applyFill="1" applyBorder="1" applyAlignment="1" applyProtection="1">
      <alignment horizontal="center" vertical="center" wrapText="1"/>
    </xf>
    <xf numFmtId="0" fontId="24" fillId="0" borderId="0" xfId="2" applyFont="1" applyBorder="1" applyAlignment="1" applyProtection="1">
      <alignment horizontal="center" vertical="justify"/>
    </xf>
    <xf numFmtId="4" fontId="21" fillId="0" borderId="12" xfId="1" applyNumberFormat="1" applyFont="1" applyFill="1" applyBorder="1" applyAlignment="1" applyProtection="1">
      <alignment horizontal="center" vertical="center"/>
      <protection locked="0"/>
    </xf>
    <xf numFmtId="0" fontId="21" fillId="5" borderId="12" xfId="1" applyFont="1" applyFill="1" applyBorder="1" applyAlignment="1" applyProtection="1">
      <alignment horizontal="left" vertical="center" wrapText="1" indent="7"/>
    </xf>
    <xf numFmtId="4" fontId="21" fillId="5" borderId="12" xfId="2" applyNumberFormat="1" applyFont="1" applyFill="1" applyBorder="1" applyAlignment="1" applyProtection="1">
      <alignment horizontal="center" vertical="center" wrapText="1"/>
      <protection locked="0"/>
    </xf>
    <xf numFmtId="0" fontId="21" fillId="0" borderId="12" xfId="1" applyFont="1" applyFill="1" applyBorder="1" applyAlignment="1" applyProtection="1">
      <alignment horizontal="left" vertical="center" wrapText="1" indent="7"/>
    </xf>
    <xf numFmtId="4" fontId="21" fillId="3" borderId="12" xfId="1" applyNumberFormat="1" applyFont="1" applyFill="1" applyBorder="1" applyAlignment="1" applyProtection="1">
      <alignment horizontal="center" vertical="center"/>
      <protection locked="0"/>
    </xf>
    <xf numFmtId="4" fontId="21" fillId="0" borderId="12" xfId="3" applyNumberFormat="1" applyFont="1" applyFill="1" applyBorder="1" applyAlignment="1" applyProtection="1">
      <alignment horizontal="center" vertical="center"/>
      <protection locked="0"/>
    </xf>
    <xf numFmtId="4" fontId="21" fillId="0" borderId="12" xfId="2" applyNumberFormat="1" applyFont="1" applyFill="1" applyBorder="1" applyAlignment="1" applyProtection="1">
      <alignment horizontal="center" vertical="center" wrapText="1"/>
    </xf>
    <xf numFmtId="4" fontId="21" fillId="3" borderId="3" xfId="5" applyNumberFormat="1" applyFont="1" applyFill="1" applyBorder="1" applyAlignment="1" applyProtection="1">
      <alignment horizontal="center" vertical="center"/>
    </xf>
    <xf numFmtId="4" fontId="21" fillId="3" borderId="12" xfId="2" applyNumberFormat="1" applyFont="1" applyFill="1" applyBorder="1" applyAlignment="1" applyProtection="1">
      <alignment horizontal="center" vertical="top"/>
    </xf>
    <xf numFmtId="4" fontId="21" fillId="3" borderId="13" xfId="2" applyNumberFormat="1" applyFont="1" applyFill="1" applyBorder="1" applyAlignment="1" applyProtection="1">
      <alignment horizontal="center" vertical="top"/>
    </xf>
    <xf numFmtId="49" fontId="10" fillId="0" borderId="0" xfId="1" applyNumberFormat="1" applyFont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0" fillId="0" borderId="0" xfId="1" applyFont="1" applyAlignment="1" applyProtection="1">
      <alignment horizontal="left"/>
    </xf>
    <xf numFmtId="0" fontId="21" fillId="5" borderId="12" xfId="2" applyFont="1" applyFill="1" applyBorder="1" applyAlignment="1" applyProtection="1">
      <alignment horizontal="center" vertical="center" wrapText="1"/>
    </xf>
    <xf numFmtId="0" fontId="24" fillId="0" borderId="0" xfId="2" applyFont="1" applyBorder="1" applyAlignment="1" applyProtection="1">
      <alignment horizontal="center" vertical="justify"/>
    </xf>
    <xf numFmtId="49" fontId="10" fillId="0" borderId="0" xfId="1" applyNumberFormat="1" applyFont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0" fillId="0" borderId="0" xfId="1" applyFont="1" applyAlignment="1" applyProtection="1">
      <alignment horizontal="left"/>
    </xf>
    <xf numFmtId="0" fontId="21" fillId="5" borderId="12" xfId="2" applyFont="1" applyFill="1" applyBorder="1" applyAlignment="1" applyProtection="1">
      <alignment horizontal="center" vertical="center" wrapText="1"/>
    </xf>
    <xf numFmtId="0" fontId="24" fillId="0" borderId="0" xfId="2" applyFont="1" applyBorder="1" applyAlignment="1" applyProtection="1">
      <alignment horizontal="center" vertical="justify"/>
    </xf>
    <xf numFmtId="0" fontId="26" fillId="0" borderId="0" xfId="0" applyFont="1"/>
    <xf numFmtId="0" fontId="26" fillId="0" borderId="0" xfId="0" applyFont="1" applyAlignment="1">
      <alignment horizontal="center"/>
    </xf>
    <xf numFmtId="4" fontId="26" fillId="3" borderId="12" xfId="0" applyNumberFormat="1" applyFont="1" applyFill="1" applyBorder="1" applyAlignment="1" applyProtection="1">
      <alignment horizontal="center"/>
    </xf>
    <xf numFmtId="4" fontId="26" fillId="3" borderId="12" xfId="0" applyNumberFormat="1" applyFont="1" applyFill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12" xfId="0" applyFont="1" applyBorder="1" applyAlignment="1">
      <alignment horizontal="center" wrapText="1"/>
    </xf>
    <xf numFmtId="0" fontId="26" fillId="0" borderId="12" xfId="0" applyFont="1" applyBorder="1" applyAlignment="1">
      <alignment horizontal="left" wrapText="1" indent="6"/>
    </xf>
    <xf numFmtId="49" fontId="26" fillId="0" borderId="12" xfId="0" applyNumberFormat="1" applyFont="1" applyBorder="1" applyAlignment="1">
      <alignment horizontal="center"/>
    </xf>
    <xf numFmtId="0" fontId="26" fillId="0" borderId="12" xfId="0" applyFont="1" applyBorder="1" applyAlignment="1">
      <alignment horizontal="left" wrapText="1" indent="2"/>
    </xf>
    <xf numFmtId="0" fontId="26" fillId="0" borderId="12" xfId="0" applyFont="1" applyBorder="1" applyAlignment="1" applyProtection="1">
      <alignment horizontal="center"/>
    </xf>
    <xf numFmtId="4" fontId="27" fillId="3" borderId="12" xfId="0" applyNumberFormat="1" applyFont="1" applyFill="1" applyBorder="1" applyAlignment="1" applyProtection="1">
      <alignment horizontal="center"/>
    </xf>
    <xf numFmtId="4" fontId="27" fillId="3" borderId="12" xfId="0" applyNumberFormat="1" applyFont="1" applyFill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2" xfId="0" applyFont="1" applyBorder="1" applyAlignment="1">
      <alignment horizontal="center" wrapText="1"/>
    </xf>
    <xf numFmtId="0" fontId="27" fillId="0" borderId="12" xfId="0" applyFont="1" applyBorder="1" applyAlignment="1">
      <alignment horizontal="left" wrapText="1" indent="2"/>
    </xf>
    <xf numFmtId="49" fontId="27" fillId="0" borderId="12" xfId="0" applyNumberFormat="1" applyFont="1" applyBorder="1" applyAlignment="1">
      <alignment horizontal="center"/>
    </xf>
    <xf numFmtId="4" fontId="26" fillId="0" borderId="12" xfId="0" applyNumberFormat="1" applyFont="1" applyBorder="1" applyAlignment="1" applyProtection="1">
      <alignment horizontal="center"/>
      <protection locked="0"/>
    </xf>
    <xf numFmtId="0" fontId="26" fillId="0" borderId="12" xfId="0" applyFont="1" applyBorder="1" applyAlignment="1">
      <alignment horizontal="left" wrapText="1" indent="3"/>
    </xf>
    <xf numFmtId="0" fontId="26" fillId="0" borderId="12" xfId="0" applyFont="1" applyBorder="1" applyAlignment="1" applyProtection="1">
      <alignment horizontal="center"/>
      <protection locked="0"/>
    </xf>
    <xf numFmtId="4" fontId="26" fillId="6" borderId="12" xfId="0" applyNumberFormat="1" applyFont="1" applyFill="1" applyBorder="1" applyAlignment="1" applyProtection="1">
      <alignment horizontal="center"/>
      <protection locked="0"/>
    </xf>
    <xf numFmtId="0" fontId="27" fillId="0" borderId="12" xfId="0" applyFont="1" applyBorder="1" applyAlignment="1">
      <alignment horizontal="left" wrapText="1" indent="1"/>
    </xf>
    <xf numFmtId="4" fontId="26" fillId="0" borderId="12" xfId="0" applyNumberFormat="1" applyFont="1" applyBorder="1" applyAlignment="1" applyProtection="1">
      <alignment horizontal="center"/>
    </xf>
    <xf numFmtId="4" fontId="26" fillId="0" borderId="12" xfId="0" applyNumberFormat="1" applyFont="1" applyBorder="1" applyAlignment="1">
      <alignment horizontal="center"/>
    </xf>
    <xf numFmtId="0" fontId="26" fillId="0" borderId="12" xfId="0" applyFont="1" applyBorder="1" applyAlignment="1">
      <alignment horizontal="left" wrapText="1" indent="1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/>
    <xf numFmtId="0" fontId="26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49" fontId="26" fillId="7" borderId="12" xfId="0" applyNumberFormat="1" applyFont="1" applyFill="1" applyBorder="1" applyAlignment="1">
      <alignment horizontal="center"/>
    </xf>
    <xf numFmtId="0" fontId="26" fillId="7" borderId="12" xfId="0" applyFont="1" applyFill="1" applyBorder="1" applyAlignment="1">
      <alignment horizontal="left" wrapText="1" indent="6"/>
    </xf>
    <xf numFmtId="0" fontId="26" fillId="7" borderId="12" xfId="0" applyFont="1" applyFill="1" applyBorder="1" applyAlignment="1">
      <alignment horizontal="center" wrapText="1"/>
    </xf>
    <xf numFmtId="0" fontId="26" fillId="7" borderId="12" xfId="0" applyFont="1" applyFill="1" applyBorder="1" applyAlignment="1">
      <alignment horizontal="center"/>
    </xf>
    <xf numFmtId="4" fontId="26" fillId="8" borderId="12" xfId="0" applyNumberFormat="1" applyFont="1" applyFill="1" applyBorder="1" applyAlignment="1">
      <alignment horizontal="center"/>
    </xf>
    <xf numFmtId="4" fontId="26" fillId="8" borderId="12" xfId="0" applyNumberFormat="1" applyFont="1" applyFill="1" applyBorder="1" applyAlignment="1" applyProtection="1">
      <alignment horizontal="center"/>
    </xf>
    <xf numFmtId="0" fontId="26" fillId="7" borderId="12" xfId="0" applyFont="1" applyFill="1" applyBorder="1" applyAlignment="1" applyProtection="1">
      <alignment horizontal="center"/>
      <protection locked="0"/>
    </xf>
    <xf numFmtId="4" fontId="26" fillId="7" borderId="12" xfId="0" applyNumberFormat="1" applyFont="1" applyFill="1" applyBorder="1" applyAlignment="1" applyProtection="1">
      <alignment horizontal="center"/>
      <protection locked="0"/>
    </xf>
    <xf numFmtId="49" fontId="10" fillId="0" borderId="0" xfId="1" applyNumberFormat="1" applyFont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0" fillId="0" borderId="0" xfId="1" applyFont="1" applyAlignment="1" applyProtection="1">
      <alignment horizontal="left"/>
    </xf>
    <xf numFmtId="0" fontId="21" fillId="5" borderId="12" xfId="2" applyFont="1" applyFill="1" applyBorder="1" applyAlignment="1" applyProtection="1">
      <alignment horizontal="center" vertical="center" wrapText="1"/>
    </xf>
    <xf numFmtId="0" fontId="24" fillId="0" borderId="0" xfId="2" applyFont="1" applyBorder="1" applyAlignment="1" applyProtection="1">
      <alignment horizontal="center" vertical="justify"/>
    </xf>
    <xf numFmtId="4" fontId="21" fillId="6" borderId="12" xfId="1" applyNumberFormat="1" applyFont="1" applyFill="1" applyBorder="1" applyAlignment="1" applyProtection="1">
      <alignment horizontal="center" vertical="center"/>
      <protection locked="0"/>
    </xf>
    <xf numFmtId="4" fontId="21" fillId="6" borderId="12" xfId="2" applyNumberFormat="1" applyFont="1" applyFill="1" applyBorder="1" applyAlignment="1" applyProtection="1">
      <alignment horizontal="center" vertical="center" wrapText="1"/>
    </xf>
    <xf numFmtId="0" fontId="21" fillId="6" borderId="12" xfId="1" applyFont="1" applyFill="1" applyBorder="1" applyAlignment="1" applyProtection="1">
      <alignment horizontal="center" vertical="center"/>
    </xf>
    <xf numFmtId="0" fontId="21" fillId="6" borderId="12" xfId="1" applyFont="1" applyFill="1" applyBorder="1" applyAlignment="1" applyProtection="1">
      <alignment horizontal="center" vertical="center" wrapText="1"/>
    </xf>
    <xf numFmtId="0" fontId="21" fillId="6" borderId="12" xfId="1" applyFont="1" applyFill="1" applyBorder="1" applyAlignment="1" applyProtection="1">
      <alignment horizontal="left" vertical="center" wrapText="1" indent="2"/>
    </xf>
    <xf numFmtId="4" fontId="20" fillId="3" borderId="12" xfId="1" applyNumberFormat="1" applyFont="1" applyFill="1" applyBorder="1" applyAlignment="1" applyProtection="1">
      <alignment horizontal="center" vertical="center" wrapText="1"/>
    </xf>
    <xf numFmtId="4" fontId="21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21" fillId="3" borderId="12" xfId="1" applyNumberFormat="1" applyFont="1" applyFill="1" applyBorder="1" applyAlignment="1" applyProtection="1">
      <alignment horizontal="center" vertical="center" wrapText="1"/>
    </xf>
    <xf numFmtId="0" fontId="21" fillId="0" borderId="12" xfId="1" applyFont="1" applyFill="1" applyBorder="1" applyAlignment="1" applyProtection="1">
      <alignment horizontal="left" vertical="center" wrapText="1" indent="5"/>
      <protection locked="0"/>
    </xf>
    <xf numFmtId="0" fontId="21" fillId="6" borderId="12" xfId="2" applyNumberFormat="1" applyFont="1" applyFill="1" applyBorder="1" applyAlignment="1" applyProtection="1">
      <alignment horizontal="center" vertical="center" wrapText="1"/>
    </xf>
    <xf numFmtId="0" fontId="21" fillId="6" borderId="12" xfId="1" applyFont="1" applyFill="1" applyBorder="1" applyAlignment="1" applyProtection="1">
      <alignment horizontal="left" vertical="center" wrapText="1" indent="4"/>
    </xf>
    <xf numFmtId="0" fontId="21" fillId="0" borderId="12" xfId="1" applyFont="1" applyFill="1" applyBorder="1" applyAlignment="1" applyProtection="1">
      <alignment horizontal="left" vertical="center" wrapText="1" indent="4"/>
      <protection locked="0"/>
    </xf>
    <xf numFmtId="0" fontId="21" fillId="6" borderId="12" xfId="2" applyFont="1" applyFill="1" applyBorder="1" applyAlignment="1" applyProtection="1">
      <alignment horizontal="center" vertical="center" wrapText="1"/>
    </xf>
    <xf numFmtId="0" fontId="21" fillId="6" borderId="12" xfId="1" applyFont="1" applyFill="1" applyBorder="1" applyAlignment="1" applyProtection="1">
      <alignment horizontal="left" vertical="center" wrapText="1" indent="3"/>
    </xf>
    <xf numFmtId="4" fontId="21" fillId="6" borderId="12" xfId="1" applyNumberFormat="1" applyFont="1" applyFill="1" applyBorder="1" applyAlignment="1" applyProtection="1">
      <alignment horizontal="center" vertical="center"/>
    </xf>
    <xf numFmtId="4" fontId="21" fillId="3" borderId="12" xfId="3" applyNumberFormat="1" applyFont="1" applyFill="1" applyBorder="1" applyAlignment="1" applyProtection="1">
      <alignment horizontal="center" vertical="center" wrapText="1"/>
    </xf>
    <xf numFmtId="4" fontId="21" fillId="6" borderId="12" xfId="3" applyNumberFormat="1" applyFont="1" applyFill="1" applyBorder="1" applyAlignment="1" applyProtection="1">
      <alignment horizontal="center" vertical="center"/>
    </xf>
    <xf numFmtId="4" fontId="21" fillId="6" borderId="12" xfId="3" applyNumberFormat="1" applyFont="1" applyFill="1" applyBorder="1" applyAlignment="1" applyProtection="1">
      <alignment horizontal="center" vertical="center" wrapText="1"/>
    </xf>
    <xf numFmtId="0" fontId="21" fillId="6" borderId="12" xfId="1" applyNumberFormat="1" applyFont="1" applyFill="1" applyBorder="1" applyAlignment="1" applyProtection="1">
      <alignment horizontal="center" vertical="center"/>
    </xf>
    <xf numFmtId="4" fontId="21" fillId="6" borderId="12" xfId="2" applyNumberFormat="1" applyFont="1" applyFill="1" applyBorder="1" applyAlignment="1" applyProtection="1">
      <alignment horizontal="center" vertical="center" wrapText="1"/>
      <protection locked="0"/>
    </xf>
    <xf numFmtId="4" fontId="21" fillId="6" borderId="12" xfId="1" applyNumberFormat="1" applyFont="1" applyFill="1" applyBorder="1" applyAlignment="1" applyProtection="1">
      <alignment horizontal="center" vertical="center" wrapText="1"/>
      <protection locked="0"/>
    </xf>
    <xf numFmtId="4" fontId="21" fillId="3" borderId="12" xfId="4" applyNumberFormat="1" applyFont="1" applyFill="1" applyBorder="1" applyAlignment="1" applyProtection="1">
      <alignment horizontal="center" vertical="center" wrapText="1"/>
    </xf>
    <xf numFmtId="0" fontId="21" fillId="7" borderId="12" xfId="1" applyFont="1" applyFill="1" applyBorder="1" applyAlignment="1" applyProtection="1">
      <alignment horizontal="left" vertical="center" wrapText="1" indent="3"/>
      <protection locked="0"/>
    </xf>
    <xf numFmtId="0" fontId="21" fillId="9" borderId="12" xfId="1" applyFont="1" applyFill="1" applyBorder="1" applyAlignment="1" applyProtection="1">
      <alignment horizontal="center" vertical="center" wrapText="1"/>
    </xf>
    <xf numFmtId="0" fontId="21" fillId="9" borderId="12" xfId="1" applyFont="1" applyFill="1" applyBorder="1" applyAlignment="1" applyProtection="1">
      <alignment horizontal="center" vertical="center"/>
    </xf>
    <xf numFmtId="0" fontId="21" fillId="7" borderId="12" xfId="1" applyFont="1" applyFill="1" applyBorder="1" applyAlignment="1" applyProtection="1">
      <alignment horizontal="center" vertical="center"/>
    </xf>
    <xf numFmtId="4" fontId="21" fillId="9" borderId="12" xfId="2" applyNumberFormat="1" applyFont="1" applyFill="1" applyBorder="1" applyAlignment="1" applyProtection="1">
      <alignment horizontal="center" vertical="center" wrapText="1"/>
      <protection locked="0"/>
    </xf>
    <xf numFmtId="4" fontId="21" fillId="9" borderId="12" xfId="2" applyNumberFormat="1" applyFont="1" applyFill="1" applyBorder="1" applyAlignment="1" applyProtection="1">
      <alignment horizontal="center" vertical="center" wrapText="1"/>
    </xf>
    <xf numFmtId="4" fontId="21" fillId="7" borderId="12" xfId="1" applyNumberFormat="1" applyFont="1" applyFill="1" applyBorder="1" applyAlignment="1" applyProtection="1">
      <alignment horizontal="center" vertical="center"/>
      <protection locked="0"/>
    </xf>
    <xf numFmtId="0" fontId="21" fillId="7" borderId="12" xfId="1" applyFont="1" applyFill="1" applyBorder="1" applyAlignment="1" applyProtection="1">
      <alignment horizontal="left" vertical="center" wrapText="1" indent="5"/>
      <protection locked="0"/>
    </xf>
    <xf numFmtId="0" fontId="21" fillId="7" borderId="12" xfId="2" applyNumberFormat="1" applyFont="1" applyFill="1" applyBorder="1" applyAlignment="1" applyProtection="1">
      <alignment horizontal="center" vertical="center" wrapText="1"/>
    </xf>
    <xf numFmtId="0" fontId="21" fillId="7" borderId="12" xfId="1" applyFont="1" applyFill="1" applyBorder="1" applyAlignment="1" applyProtection="1">
      <alignment horizontal="left" vertical="center" wrapText="1" indent="4"/>
      <protection locked="0"/>
    </xf>
    <xf numFmtId="0" fontId="21" fillId="9" borderId="12" xfId="2" applyFont="1" applyFill="1" applyBorder="1" applyAlignment="1" applyProtection="1">
      <alignment horizontal="center" vertical="center" wrapText="1"/>
    </xf>
    <xf numFmtId="4" fontId="21" fillId="7" borderId="12" xfId="1" applyNumberFormat="1" applyFont="1" applyFill="1" applyBorder="1" applyAlignment="1" applyProtection="1">
      <alignment horizontal="center" vertical="center"/>
    </xf>
    <xf numFmtId="0" fontId="21" fillId="7" borderId="12" xfId="1" applyNumberFormat="1" applyFont="1" applyFill="1" applyBorder="1" applyAlignment="1" applyProtection="1">
      <alignment horizontal="center" vertical="center"/>
    </xf>
    <xf numFmtId="0" fontId="10" fillId="0" borderId="0" xfId="1" applyFont="1" applyAlignment="1" applyProtection="1">
      <alignment horizontal="left"/>
    </xf>
    <xf numFmtId="0" fontId="21" fillId="5" borderId="12" xfId="2" applyFont="1" applyFill="1" applyBorder="1" applyAlignment="1" applyProtection="1">
      <alignment horizontal="center" vertical="center" wrapText="1"/>
    </xf>
    <xf numFmtId="0" fontId="24" fillId="0" borderId="0" xfId="2" applyFont="1" applyBorder="1" applyAlignment="1" applyProtection="1">
      <alignment horizontal="center" vertical="justify"/>
    </xf>
    <xf numFmtId="49" fontId="20" fillId="3" borderId="12" xfId="1" applyNumberFormat="1" applyFont="1" applyFill="1" applyBorder="1" applyAlignment="1" applyProtection="1">
      <alignment horizontal="center" vertical="center"/>
    </xf>
    <xf numFmtId="0" fontId="21" fillId="10" borderId="12" xfId="2" applyFont="1" applyFill="1" applyBorder="1" applyAlignment="1" applyProtection="1">
      <alignment horizontal="center" vertical="center" wrapText="1"/>
    </xf>
    <xf numFmtId="0" fontId="21" fillId="10" borderId="12" xfId="2" applyNumberFormat="1" applyFont="1" applyFill="1" applyBorder="1" applyAlignment="1" applyProtection="1">
      <alignment horizontal="center" vertical="center" wrapText="1"/>
    </xf>
    <xf numFmtId="0" fontId="21" fillId="10" borderId="12" xfId="1" applyFont="1" applyFill="1" applyBorder="1" applyAlignment="1" applyProtection="1">
      <alignment horizontal="left" vertical="center" wrapText="1" indent="1"/>
    </xf>
    <xf numFmtId="49" fontId="20" fillId="3" borderId="12" xfId="1" applyNumberFormat="1" applyFont="1" applyFill="1" applyBorder="1" applyAlignment="1" applyProtection="1">
      <alignment horizontal="center" vertical="center" wrapText="1"/>
    </xf>
    <xf numFmtId="49" fontId="21" fillId="3" borderId="12" xfId="1" applyNumberFormat="1" applyFont="1" applyFill="1" applyBorder="1" applyAlignment="1" applyProtection="1">
      <alignment horizontal="center" vertical="center" wrapText="1"/>
    </xf>
    <xf numFmtId="49" fontId="21" fillId="3" borderId="12" xfId="1" applyNumberFormat="1" applyFont="1" applyFill="1" applyBorder="1" applyAlignment="1" applyProtection="1">
      <alignment horizontal="center" vertical="center"/>
    </xf>
    <xf numFmtId="4" fontId="21" fillId="0" borderId="12" xfId="2" applyNumberFormat="1" applyFont="1" applyFill="1" applyBorder="1" applyAlignment="1" applyProtection="1">
      <alignment horizontal="center" vertical="center" wrapText="1"/>
      <protection locked="0"/>
    </xf>
    <xf numFmtId="49" fontId="21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1" fillId="0" borderId="12" xfId="1" applyNumberFormat="1" applyFont="1" applyFill="1" applyBorder="1" applyAlignment="1" applyProtection="1">
      <alignment horizontal="center" vertical="center"/>
      <protection locked="0"/>
    </xf>
    <xf numFmtId="49" fontId="21" fillId="0" borderId="12" xfId="1" applyNumberFormat="1" applyFont="1" applyFill="1" applyBorder="1" applyAlignment="1" applyProtection="1">
      <alignment horizontal="center" vertical="center" wrapText="1"/>
    </xf>
    <xf numFmtId="49" fontId="21" fillId="0" borderId="12" xfId="1" applyNumberFormat="1" applyFont="1" applyFill="1" applyBorder="1" applyAlignment="1" applyProtection="1">
      <alignment horizontal="center" vertical="center"/>
    </xf>
    <xf numFmtId="0" fontId="21" fillId="10" borderId="12" xfId="1" applyFont="1" applyFill="1" applyBorder="1" applyAlignment="1" applyProtection="1">
      <alignment horizontal="center" vertical="center"/>
    </xf>
    <xf numFmtId="0" fontId="20" fillId="10" borderId="12" xfId="1" applyFont="1" applyFill="1" applyBorder="1" applyAlignment="1" applyProtection="1">
      <alignment horizontal="center" vertical="center"/>
    </xf>
    <xf numFmtId="0" fontId="20" fillId="10" borderId="12" xfId="1" applyFont="1" applyFill="1" applyBorder="1" applyAlignment="1" applyProtection="1">
      <alignment horizontal="center" vertical="center" wrapText="1"/>
    </xf>
    <xf numFmtId="0" fontId="20" fillId="10" borderId="12" xfId="1" applyFont="1" applyFill="1" applyBorder="1" applyAlignment="1" applyProtection="1">
      <alignment horizontal="left" vertical="center" wrapText="1"/>
    </xf>
    <xf numFmtId="4" fontId="21" fillId="0" borderId="12" xfId="1" applyNumberFormat="1" applyFont="1" applyFill="1" applyBorder="1" applyAlignment="1" applyProtection="1">
      <alignment horizontal="center" vertical="center" wrapText="1"/>
    </xf>
    <xf numFmtId="49" fontId="21" fillId="6" borderId="12" xfId="1" applyNumberFormat="1" applyFont="1" applyFill="1" applyBorder="1" applyAlignment="1" applyProtection="1">
      <alignment horizontal="center" vertical="center" wrapText="1"/>
    </xf>
    <xf numFmtId="49" fontId="21" fillId="6" borderId="12" xfId="1" applyNumberFormat="1" applyFont="1" applyFill="1" applyBorder="1" applyAlignment="1" applyProtection="1">
      <alignment horizontal="center" vertical="center"/>
    </xf>
    <xf numFmtId="0" fontId="21" fillId="6" borderId="12" xfId="1" applyFont="1" applyFill="1" applyBorder="1" applyAlignment="1" applyProtection="1">
      <alignment horizontal="left" vertical="center" wrapText="1" indent="6"/>
    </xf>
    <xf numFmtId="0" fontId="21" fillId="0" borderId="12" xfId="3" applyFont="1" applyFill="1" applyBorder="1" applyAlignment="1" applyProtection="1">
      <alignment horizontal="left" vertical="center" wrapText="1" indent="4"/>
      <protection locked="0"/>
    </xf>
    <xf numFmtId="0" fontId="21" fillId="6" borderId="12" xfId="3" applyFont="1" applyFill="1" applyBorder="1" applyAlignment="1" applyProtection="1">
      <alignment horizontal="center" vertical="center"/>
    </xf>
    <xf numFmtId="0" fontId="21" fillId="6" borderId="12" xfId="3" applyFont="1" applyFill="1" applyBorder="1" applyAlignment="1" applyProtection="1">
      <alignment horizontal="center" vertical="center" wrapText="1"/>
    </xf>
    <xf numFmtId="0" fontId="21" fillId="6" borderId="12" xfId="3" applyFont="1" applyFill="1" applyBorder="1" applyAlignment="1" applyProtection="1">
      <alignment horizontal="left" vertical="center" wrapText="1" indent="4"/>
    </xf>
    <xf numFmtId="49" fontId="21" fillId="0" borderId="12" xfId="1" applyNumberFormat="1" applyFont="1" applyFill="1" applyBorder="1" applyAlignment="1" applyProtection="1">
      <alignment horizontal="left" vertical="center" wrapText="1" indent="7"/>
      <protection locked="0"/>
    </xf>
    <xf numFmtId="49" fontId="21" fillId="0" borderId="12" xfId="1" applyNumberFormat="1" applyFont="1" applyFill="1" applyBorder="1" applyAlignment="1" applyProtection="1">
      <alignment horizontal="left" vertical="center" wrapText="1" indent="6"/>
    </xf>
    <xf numFmtId="0" fontId="21" fillId="0" borderId="12" xfId="1" applyFont="1" applyFill="1" applyBorder="1" applyAlignment="1" applyProtection="1">
      <alignment horizontal="left" vertical="center" wrapText="1" indent="7"/>
      <protection locked="0"/>
    </xf>
    <xf numFmtId="0" fontId="21" fillId="0" borderId="12" xfId="1" applyFont="1" applyFill="1" applyBorder="1" applyAlignment="1" applyProtection="1">
      <alignment horizontal="left" vertical="center" wrapText="1" indent="6"/>
      <protection locked="0"/>
    </xf>
    <xf numFmtId="0" fontId="21" fillId="6" borderId="12" xfId="1" applyFont="1" applyFill="1" applyBorder="1" applyAlignment="1" applyProtection="1">
      <alignment horizontal="left" vertical="center" wrapText="1" indent="5"/>
    </xf>
    <xf numFmtId="49" fontId="21" fillId="0" borderId="12" xfId="1" applyNumberFormat="1" applyFont="1" applyFill="1" applyBorder="1" applyAlignment="1" applyProtection="1">
      <alignment horizontal="left" vertical="center" wrapText="1" indent="4"/>
    </xf>
    <xf numFmtId="49" fontId="21" fillId="0" borderId="12" xfId="1" applyNumberFormat="1" applyFont="1" applyFill="1" applyBorder="1" applyAlignment="1" applyProtection="1">
      <alignment horizontal="left" vertical="center" wrapText="1" indent="5"/>
      <protection locked="0"/>
    </xf>
    <xf numFmtId="49" fontId="21" fillId="5" borderId="12" xfId="2" applyNumberFormat="1" applyFont="1" applyFill="1" applyBorder="1" applyAlignment="1" applyProtection="1">
      <alignment horizontal="center" vertical="center" wrapText="1"/>
    </xf>
    <xf numFmtId="49" fontId="21" fillId="0" borderId="0" xfId="2" applyNumberFormat="1" applyFont="1" applyFill="1" applyAlignment="1" applyProtection="1">
      <alignment horizontal="center" wrapText="1"/>
    </xf>
    <xf numFmtId="49" fontId="21" fillId="0" borderId="0" xfId="2" applyNumberFormat="1" applyFont="1" applyFill="1" applyProtection="1"/>
    <xf numFmtId="49" fontId="21" fillId="9" borderId="12" xfId="1" applyNumberFormat="1" applyFont="1" applyFill="1" applyBorder="1" applyAlignment="1" applyProtection="1">
      <alignment horizontal="left" vertical="center" wrapText="1" indent="7"/>
      <protection locked="0"/>
    </xf>
    <xf numFmtId="0" fontId="21" fillId="7" borderId="12" xfId="1" applyFont="1" applyFill="1" applyBorder="1" applyAlignment="1" applyProtection="1">
      <alignment horizontal="center" vertical="center" wrapText="1"/>
    </xf>
    <xf numFmtId="49" fontId="21" fillId="7" borderId="12" xfId="1" applyNumberFormat="1" applyFont="1" applyFill="1" applyBorder="1" applyAlignment="1" applyProtection="1">
      <alignment horizontal="center" vertical="center" wrapText="1"/>
      <protection locked="0"/>
    </xf>
    <xf numFmtId="4" fontId="21" fillId="7" borderId="12" xfId="1" applyNumberFormat="1" applyFont="1" applyFill="1" applyBorder="1" applyAlignment="1" applyProtection="1">
      <alignment horizontal="center" vertical="center" wrapText="1"/>
      <protection locked="0"/>
    </xf>
    <xf numFmtId="4" fontId="21" fillId="7" borderId="12" xfId="1" applyNumberFormat="1" applyFont="1" applyFill="1" applyBorder="1" applyAlignment="1" applyProtection="1">
      <alignment horizontal="center" vertical="center" wrapText="1"/>
    </xf>
    <xf numFmtId="49" fontId="21" fillId="7" borderId="12" xfId="1" applyNumberFormat="1" applyFont="1" applyFill="1" applyBorder="1" applyAlignment="1" applyProtection="1">
      <alignment horizontal="left" vertical="center" wrapText="1" indent="7"/>
      <protection locked="0"/>
    </xf>
    <xf numFmtId="0" fontId="21" fillId="7" borderId="12" xfId="1" applyFont="1" applyFill="1" applyBorder="1" applyAlignment="1" applyProtection="1">
      <alignment horizontal="left" vertical="center" wrapText="1" indent="7"/>
      <protection locked="0"/>
    </xf>
    <xf numFmtId="49" fontId="21" fillId="7" borderId="12" xfId="1" applyNumberFormat="1" applyFont="1" applyFill="1" applyBorder="1" applyAlignment="1" applyProtection="1">
      <alignment horizontal="center" vertical="center"/>
      <protection locked="0"/>
    </xf>
    <xf numFmtId="0" fontId="21" fillId="7" borderId="12" xfId="2" applyFont="1" applyFill="1" applyBorder="1" applyAlignment="1" applyProtection="1">
      <alignment horizontal="center" vertical="center" wrapText="1"/>
    </xf>
    <xf numFmtId="0" fontId="21" fillId="7" borderId="12" xfId="1" applyFont="1" applyFill="1" applyBorder="1" applyAlignment="1" applyProtection="1">
      <alignment horizontal="left" vertical="center" wrapText="1" indent="6"/>
      <protection locked="0"/>
    </xf>
    <xf numFmtId="0" fontId="21" fillId="5" borderId="12" xfId="2" applyFont="1" applyFill="1" applyBorder="1" applyAlignment="1" applyProtection="1">
      <alignment horizontal="center" vertical="center" wrapText="1"/>
    </xf>
    <xf numFmtId="0" fontId="24" fillId="0" borderId="0" xfId="2" applyFont="1" applyBorder="1" applyAlignment="1" applyProtection="1">
      <alignment horizontal="center" vertical="justify"/>
    </xf>
    <xf numFmtId="4" fontId="21" fillId="0" borderId="3" xfId="5" applyNumberFormat="1" applyFont="1" applyFill="1" applyBorder="1" applyAlignment="1" applyProtection="1">
      <alignment horizontal="center" vertical="center"/>
    </xf>
    <xf numFmtId="4" fontId="21" fillId="0" borderId="12" xfId="2" applyNumberFormat="1" applyFont="1" applyFill="1" applyBorder="1" applyAlignment="1" applyProtection="1">
      <alignment horizontal="center" vertical="top"/>
    </xf>
    <xf numFmtId="4" fontId="21" fillId="5" borderId="13" xfId="2" applyNumberFormat="1" applyFont="1" applyFill="1" applyBorder="1" applyAlignment="1" applyProtection="1">
      <alignment horizontal="center" vertical="top"/>
    </xf>
    <xf numFmtId="0" fontId="21" fillId="5" borderId="12" xfId="2" applyFont="1" applyFill="1" applyBorder="1" applyAlignment="1" applyProtection="1">
      <alignment horizontal="center" vertical="center" wrapText="1"/>
    </xf>
    <xf numFmtId="0" fontId="24" fillId="0" borderId="0" xfId="2" applyFont="1" applyBorder="1" applyAlignment="1" applyProtection="1">
      <alignment horizontal="center" vertical="justify"/>
    </xf>
    <xf numFmtId="0" fontId="21" fillId="5" borderId="12" xfId="2" applyFont="1" applyFill="1" applyBorder="1" applyAlignment="1" applyProtection="1">
      <alignment horizontal="center" vertical="center" wrapText="1"/>
    </xf>
    <xf numFmtId="0" fontId="24" fillId="0" borderId="0" xfId="2" applyFont="1" applyBorder="1" applyAlignment="1" applyProtection="1">
      <alignment horizontal="center" vertical="justify"/>
    </xf>
    <xf numFmtId="0" fontId="21" fillId="5" borderId="12" xfId="2" applyFont="1" applyFill="1" applyBorder="1" applyAlignment="1" applyProtection="1">
      <alignment horizontal="center" vertical="center" wrapText="1"/>
    </xf>
    <xf numFmtId="0" fontId="24" fillId="0" borderId="0" xfId="2" applyFont="1" applyBorder="1" applyAlignment="1" applyProtection="1">
      <alignment horizontal="center" vertical="justify"/>
    </xf>
    <xf numFmtId="0" fontId="0" fillId="2" borderId="4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49" fontId="0" fillId="3" borderId="5" xfId="0" applyNumberFormat="1" applyFill="1" applyBorder="1" applyAlignment="1">
      <alignment horizontal="left"/>
    </xf>
    <xf numFmtId="49" fontId="0" fillId="3" borderId="0" xfId="0" applyNumberFormat="1" applyFill="1" applyBorder="1" applyAlignment="1">
      <alignment horizontal="left"/>
    </xf>
    <xf numFmtId="49" fontId="0" fillId="3" borderId="6" xfId="0" applyNumberFormat="1" applyFill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8" fillId="0" borderId="0" xfId="0" applyFont="1" applyAlignment="1">
      <alignment horizontal="center"/>
    </xf>
    <xf numFmtId="0" fontId="0" fillId="4" borderId="7" xfId="0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8" xfId="0" applyFont="1" applyFill="1" applyBorder="1" applyAlignment="1">
      <alignment horizontal="left"/>
    </xf>
    <xf numFmtId="0" fontId="12" fillId="0" borderId="0" xfId="1" applyNumberFormat="1" applyFont="1" applyFill="1" applyBorder="1" applyAlignment="1" applyProtection="1">
      <alignment horizontal="left" wrapText="1"/>
    </xf>
    <xf numFmtId="0" fontId="10" fillId="0" borderId="10" xfId="1" applyNumberFormat="1" applyFont="1" applyBorder="1" applyAlignment="1" applyProtection="1">
      <alignment horizontal="center" wrapText="1"/>
    </xf>
    <xf numFmtId="0" fontId="13" fillId="0" borderId="0" xfId="1" applyNumberFormat="1" applyFont="1" applyFill="1" applyBorder="1" applyAlignment="1" applyProtection="1">
      <alignment horizontal="left"/>
    </xf>
    <xf numFmtId="0" fontId="10" fillId="0" borderId="10" xfId="1" applyNumberFormat="1" applyFont="1" applyBorder="1" applyAlignment="1" applyProtection="1">
      <alignment horizontal="center"/>
    </xf>
    <xf numFmtId="0" fontId="13" fillId="0" borderId="0" xfId="1" applyNumberFormat="1" applyFont="1" applyBorder="1" applyAlignment="1" applyProtection="1">
      <alignment horizontal="left" wrapText="1"/>
    </xf>
    <xf numFmtId="0" fontId="13" fillId="0" borderId="0" xfId="1" applyNumberFormat="1" applyFont="1" applyBorder="1" applyAlignment="1" applyProtection="1">
      <alignment horizontal="left" vertical="top"/>
    </xf>
    <xf numFmtId="0" fontId="10" fillId="0" borderId="0" xfId="1" applyNumberFormat="1" applyFont="1" applyAlignment="1" applyProtection="1">
      <alignment horizontal="center" vertical="center" wrapText="1"/>
    </xf>
    <xf numFmtId="49" fontId="13" fillId="0" borderId="0" xfId="1" applyNumberFormat="1" applyFont="1" applyFill="1" applyBorder="1" applyAlignment="1" applyProtection="1">
      <alignment horizontal="center"/>
      <protection locked="0"/>
    </xf>
    <xf numFmtId="49" fontId="12" fillId="0" borderId="10" xfId="1" applyNumberFormat="1" applyFont="1" applyBorder="1" applyAlignment="1" applyProtection="1">
      <alignment horizontal="center"/>
    </xf>
    <xf numFmtId="0" fontId="16" fillId="0" borderId="0" xfId="1" applyNumberFormat="1" applyFont="1" applyAlignment="1" applyProtection="1">
      <alignment horizontal="center" vertical="center" wrapText="1"/>
    </xf>
    <xf numFmtId="49" fontId="12" fillId="0" borderId="15" xfId="1" applyNumberFormat="1" applyFont="1" applyBorder="1" applyAlignment="1" applyProtection="1">
      <alignment horizontal="left" vertical="center"/>
    </xf>
    <xf numFmtId="49" fontId="12" fillId="0" borderId="14" xfId="1" applyNumberFormat="1" applyFont="1" applyBorder="1" applyAlignment="1" applyProtection="1">
      <alignment horizontal="left" vertical="center"/>
    </xf>
    <xf numFmtId="49" fontId="12" fillId="0" borderId="9" xfId="1" applyNumberFormat="1" applyFont="1" applyBorder="1" applyAlignment="1" applyProtection="1">
      <alignment horizontal="left" vertical="center"/>
    </xf>
    <xf numFmtId="49" fontId="12" fillId="0" borderId="10" xfId="1" applyNumberFormat="1" applyFont="1" applyBorder="1" applyAlignment="1" applyProtection="1">
      <alignment horizontal="left" vertical="center"/>
    </xf>
    <xf numFmtId="49" fontId="10" fillId="0" borderId="0" xfId="1" applyNumberFormat="1" applyFont="1" applyAlignment="1" applyProtection="1">
      <alignment horizontal="center"/>
    </xf>
    <xf numFmtId="49" fontId="12" fillId="0" borderId="15" xfId="1" applyNumberFormat="1" applyFont="1" applyBorder="1" applyAlignment="1" applyProtection="1">
      <alignment horizontal="center"/>
    </xf>
    <xf numFmtId="49" fontId="12" fillId="0" borderId="14" xfId="1" applyNumberFormat="1" applyFont="1" applyBorder="1" applyAlignment="1" applyProtection="1">
      <alignment horizontal="center"/>
    </xf>
    <xf numFmtId="49" fontId="12" fillId="0" borderId="13" xfId="1" applyNumberFormat="1" applyFont="1" applyBorder="1" applyAlignment="1" applyProtection="1">
      <alignment horizontal="center"/>
    </xf>
    <xf numFmtId="49" fontId="12" fillId="0" borderId="13" xfId="1" applyNumberFormat="1" applyFont="1" applyBorder="1" applyAlignment="1" applyProtection="1">
      <alignment horizontal="left" vertical="center"/>
    </xf>
    <xf numFmtId="0" fontId="16" fillId="0" borderId="0" xfId="1" applyNumberFormat="1" applyFont="1" applyAlignment="1" applyProtection="1">
      <alignment horizontal="center" vertical="center" shrinkToFit="1"/>
    </xf>
    <xf numFmtId="0" fontId="10" fillId="0" borderId="10" xfId="1" applyFont="1" applyBorder="1" applyAlignment="1" applyProtection="1">
      <alignment horizontal="left" vertical="center"/>
    </xf>
    <xf numFmtId="0" fontId="10" fillId="0" borderId="11" xfId="1" applyFont="1" applyBorder="1" applyAlignment="1" applyProtection="1">
      <alignment horizontal="left" vertical="center"/>
    </xf>
    <xf numFmtId="0" fontId="10" fillId="0" borderId="0" xfId="1" applyFont="1" applyAlignment="1" applyProtection="1">
      <alignment horizontal="center"/>
    </xf>
    <xf numFmtId="0" fontId="10" fillId="0" borderId="10" xfId="1" applyFont="1" applyBorder="1" applyAlignment="1" applyProtection="1">
      <alignment horizontal="center"/>
    </xf>
    <xf numFmtId="0" fontId="12" fillId="0" borderId="0" xfId="1" applyFont="1" applyBorder="1" applyAlignment="1" applyProtection="1">
      <alignment horizontal="center"/>
    </xf>
    <xf numFmtId="49" fontId="12" fillId="0" borderId="10" xfId="1" applyNumberFormat="1" applyFont="1" applyBorder="1" applyAlignment="1" applyProtection="1">
      <alignment horizontal="left"/>
    </xf>
    <xf numFmtId="49" fontId="12" fillId="0" borderId="15" xfId="1" applyNumberFormat="1" applyFont="1" applyBorder="1" applyAlignment="1" applyProtection="1">
      <alignment horizontal="center" vertical="top" wrapText="1"/>
    </xf>
    <xf numFmtId="49" fontId="12" fillId="0" borderId="14" xfId="1" applyNumberFormat="1" applyFont="1" applyBorder="1" applyAlignment="1" applyProtection="1">
      <alignment horizontal="center" vertical="top"/>
    </xf>
    <xf numFmtId="49" fontId="12" fillId="0" borderId="13" xfId="1" applyNumberFormat="1" applyFont="1" applyBorder="1" applyAlignment="1" applyProtection="1">
      <alignment horizontal="center" vertical="top"/>
    </xf>
    <xf numFmtId="0" fontId="21" fillId="0" borderId="1" xfId="5" applyFont="1" applyFill="1" applyBorder="1" applyAlignment="1" applyProtection="1">
      <alignment horizontal="center" vertical="center" wrapText="1"/>
    </xf>
    <xf numFmtId="0" fontId="21" fillId="0" borderId="2" xfId="5" applyFont="1" applyFill="1" applyBorder="1" applyAlignment="1" applyProtection="1">
      <alignment horizontal="center" vertical="center" wrapText="1"/>
    </xf>
    <xf numFmtId="0" fontId="21" fillId="0" borderId="3" xfId="5" applyFont="1" applyFill="1" applyBorder="1" applyAlignment="1" applyProtection="1">
      <alignment horizontal="center" vertical="center" wrapText="1"/>
    </xf>
    <xf numFmtId="0" fontId="21" fillId="0" borderId="1" xfId="2" applyFont="1" applyFill="1" applyBorder="1" applyAlignment="1" applyProtection="1">
      <alignment horizontal="center" vertical="center" wrapText="1"/>
    </xf>
    <xf numFmtId="0" fontId="21" fillId="0" borderId="2" xfId="2" applyFont="1" applyFill="1" applyBorder="1" applyAlignment="1" applyProtection="1">
      <alignment horizontal="center" vertical="center" wrapText="1"/>
    </xf>
    <xf numFmtId="0" fontId="21" fillId="0" borderId="3" xfId="2" applyFont="1" applyFill="1" applyBorder="1" applyAlignment="1" applyProtection="1">
      <alignment horizontal="center" vertical="center" wrapText="1"/>
    </xf>
    <xf numFmtId="4" fontId="10" fillId="0" borderId="10" xfId="1" applyNumberFormat="1" applyFont="1" applyBorder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/>
    </xf>
    <xf numFmtId="0" fontId="10" fillId="0" borderId="4" xfId="1" applyFont="1" applyBorder="1" applyAlignment="1" applyProtection="1">
      <alignment horizontal="center"/>
    </xf>
    <xf numFmtId="0" fontId="21" fillId="0" borderId="15" xfId="2" applyFont="1" applyFill="1" applyBorder="1" applyAlignment="1" applyProtection="1">
      <alignment horizontal="center" vertical="top" wrapText="1"/>
    </xf>
    <xf numFmtId="0" fontId="21" fillId="0" borderId="13" xfId="2" applyFont="1" applyFill="1" applyBorder="1" applyAlignment="1" applyProtection="1">
      <alignment horizontal="center" vertical="top" wrapText="1"/>
    </xf>
    <xf numFmtId="0" fontId="21" fillId="5" borderId="15" xfId="2" applyFont="1" applyFill="1" applyBorder="1" applyAlignment="1" applyProtection="1">
      <alignment horizontal="center" vertical="center" wrapText="1"/>
    </xf>
    <xf numFmtId="0" fontId="21" fillId="5" borderId="14" xfId="2" applyFont="1" applyFill="1" applyBorder="1" applyAlignment="1" applyProtection="1">
      <alignment horizontal="center" vertical="center" wrapText="1"/>
    </xf>
    <xf numFmtId="0" fontId="21" fillId="5" borderId="13" xfId="2" applyFont="1" applyFill="1" applyBorder="1" applyAlignment="1" applyProtection="1">
      <alignment horizontal="center" vertical="center" wrapText="1"/>
    </xf>
    <xf numFmtId="0" fontId="10" fillId="0" borderId="0" xfId="1" applyFont="1" applyAlignment="1" applyProtection="1">
      <alignment horizontal="left"/>
    </xf>
    <xf numFmtId="0" fontId="20" fillId="0" borderId="0" xfId="2" applyFont="1" applyBorder="1" applyAlignment="1" applyProtection="1">
      <alignment horizontal="center" vertical="center" wrapText="1"/>
    </xf>
    <xf numFmtId="0" fontId="21" fillId="5" borderId="12" xfId="2" applyFont="1" applyFill="1" applyBorder="1" applyAlignment="1" applyProtection="1">
      <alignment horizontal="center" vertical="center" wrapText="1"/>
    </xf>
    <xf numFmtId="0" fontId="21" fillId="5" borderId="1" xfId="2" applyFont="1" applyFill="1" applyBorder="1" applyAlignment="1" applyProtection="1">
      <alignment horizontal="center" vertical="top" wrapText="1"/>
    </xf>
    <xf numFmtId="0" fontId="21" fillId="5" borderId="3" xfId="2" applyFont="1" applyFill="1" applyBorder="1" applyAlignment="1" applyProtection="1">
      <alignment horizontal="center" vertical="top" wrapText="1"/>
    </xf>
    <xf numFmtId="0" fontId="24" fillId="0" borderId="0" xfId="2" applyFont="1" applyBorder="1" applyAlignment="1" applyProtection="1">
      <alignment horizontal="center" vertical="justify"/>
    </xf>
    <xf numFmtId="0" fontId="21" fillId="0" borderId="1" xfId="2" applyFont="1" applyFill="1" applyBorder="1" applyAlignment="1" applyProtection="1">
      <alignment horizontal="center" vertical="top" wrapText="1"/>
    </xf>
    <xf numFmtId="0" fontId="21" fillId="0" borderId="3" xfId="2" applyFont="1" applyFill="1" applyBorder="1" applyAlignment="1" applyProtection="1">
      <alignment horizontal="center" vertical="top" wrapText="1"/>
    </xf>
    <xf numFmtId="0" fontId="21" fillId="5" borderId="1" xfId="2" applyFont="1" applyFill="1" applyBorder="1" applyAlignment="1" applyProtection="1">
      <alignment horizontal="center" vertical="center" wrapText="1"/>
    </xf>
    <xf numFmtId="0" fontId="21" fillId="5" borderId="2" xfId="2" applyFont="1" applyFill="1" applyBorder="1" applyAlignment="1" applyProtection="1">
      <alignment horizontal="center" vertical="center" wrapText="1"/>
    </xf>
    <xf numFmtId="0" fontId="21" fillId="5" borderId="3" xfId="2" applyFont="1" applyFill="1" applyBorder="1" applyAlignment="1" applyProtection="1">
      <alignment horizontal="center" vertical="center" wrapText="1"/>
    </xf>
    <xf numFmtId="0" fontId="27" fillId="0" borderId="0" xfId="0" applyFont="1" applyAlignment="1">
      <alignment horizontal="center"/>
    </xf>
    <xf numFmtId="0" fontId="21" fillId="5" borderId="12" xfId="2" applyFont="1" applyFill="1" applyBorder="1" applyAlignment="1" applyProtection="1">
      <alignment horizontal="center" vertical="top" wrapText="1"/>
    </xf>
    <xf numFmtId="0" fontId="21" fillId="0" borderId="1" xfId="5" applyFont="1" applyFill="1" applyBorder="1" applyAlignment="1" applyProtection="1">
      <alignment horizontal="center" vertical="top" wrapText="1"/>
    </xf>
    <xf numFmtId="0" fontId="21" fillId="0" borderId="3" xfId="5" applyFont="1" applyFill="1" applyBorder="1" applyAlignment="1" applyProtection="1">
      <alignment horizontal="center" vertical="top" wrapText="1"/>
    </xf>
    <xf numFmtId="49" fontId="21" fillId="0" borderId="1" xfId="2" applyNumberFormat="1" applyFont="1" applyFill="1" applyBorder="1" applyAlignment="1" applyProtection="1">
      <alignment horizontal="center" vertical="center" wrapText="1"/>
    </xf>
    <xf numFmtId="49" fontId="21" fillId="0" borderId="2" xfId="2" applyNumberFormat="1" applyFont="1" applyFill="1" applyBorder="1" applyAlignment="1" applyProtection="1">
      <alignment horizontal="center" vertical="center" wrapText="1"/>
    </xf>
    <xf numFmtId="49" fontId="21" fillId="0" borderId="3" xfId="2" applyNumberFormat="1" applyFont="1" applyFill="1" applyBorder="1" applyAlignment="1" applyProtection="1">
      <alignment horizontal="center" vertical="center" wrapText="1"/>
    </xf>
  </cellXfs>
  <cellStyles count="6">
    <cellStyle name="Обычный" xfId="0" builtinId="0"/>
    <cellStyle name="Обычный 2" xfId="1"/>
    <cellStyle name="Обычный 2 2" xfId="5"/>
    <cellStyle name="Обычный 2 4" xfId="3"/>
    <cellStyle name="Обычный 2 5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2334875" y="42367200"/>
    <xdr:ext cx="1162050" cy="419100"/>
    <xdr:sp macro="" textlink="">
      <xdr:nvSpPr>
        <xdr:cNvPr id="2" name="Text Box 151223" hidden="1"/>
        <xdr:cNvSpPr txBox="1">
          <a:spLocks noChangeArrowheads="1"/>
        </xdr:cNvSpPr>
      </xdr:nvSpPr>
      <xdr:spPr bwMode="auto">
        <a:xfrm>
          <a:off x="12334875" y="42367200"/>
          <a:ext cx="1162050" cy="4191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9727826" y="90583871"/>
    <xdr:ext cx="1152525" cy="1333500"/>
    <xdr:sp macro="" textlink="">
      <xdr:nvSpPr>
        <xdr:cNvPr id="2" name="Text Box 413367" hidden="1"/>
        <xdr:cNvSpPr txBox="1">
          <a:spLocks noChangeArrowheads="1"/>
        </xdr:cNvSpPr>
      </xdr:nvSpPr>
      <xdr:spPr bwMode="auto">
        <a:xfrm>
          <a:off x="9727826" y="90583871"/>
          <a:ext cx="1152525" cy="1333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9727826" y="91345871"/>
    <xdr:ext cx="1152525" cy="1333500"/>
    <xdr:sp macro="" textlink="">
      <xdr:nvSpPr>
        <xdr:cNvPr id="2" name="Text Box 413367" hidden="1"/>
        <xdr:cNvSpPr txBox="1">
          <a:spLocks noChangeArrowheads="1"/>
        </xdr:cNvSpPr>
      </xdr:nvSpPr>
      <xdr:spPr bwMode="auto">
        <a:xfrm>
          <a:off x="9727826" y="91345871"/>
          <a:ext cx="1152525" cy="1333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9730317" y="90777483"/>
    <xdr:ext cx="1152525" cy="1333500"/>
    <xdr:sp macro="" textlink="">
      <xdr:nvSpPr>
        <xdr:cNvPr id="2" name="Text Box 413367" hidden="1"/>
        <xdr:cNvSpPr txBox="1">
          <a:spLocks noChangeArrowheads="1"/>
        </xdr:cNvSpPr>
      </xdr:nvSpPr>
      <xdr:spPr bwMode="auto">
        <a:xfrm>
          <a:off x="9730317" y="90777483"/>
          <a:ext cx="1152525" cy="1333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9730317" y="90777483"/>
    <xdr:ext cx="1152525" cy="1333500"/>
    <xdr:sp macro="" textlink="">
      <xdr:nvSpPr>
        <xdr:cNvPr id="2" name="Text Box 413367" hidden="1"/>
        <xdr:cNvSpPr txBox="1">
          <a:spLocks noChangeArrowheads="1"/>
        </xdr:cNvSpPr>
      </xdr:nvSpPr>
      <xdr:spPr bwMode="auto">
        <a:xfrm>
          <a:off x="9730317" y="90777483"/>
          <a:ext cx="1152525" cy="1333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9714940" y="96315119"/>
    <xdr:ext cx="1139078" cy="1333500"/>
    <xdr:sp macro="" textlink="">
      <xdr:nvSpPr>
        <xdr:cNvPr id="2" name="Text Box 413367" hidden="1"/>
        <xdr:cNvSpPr txBox="1">
          <a:spLocks noChangeArrowheads="1"/>
        </xdr:cNvSpPr>
      </xdr:nvSpPr>
      <xdr:spPr bwMode="auto">
        <a:xfrm>
          <a:off x="9714940" y="96315119"/>
          <a:ext cx="1139078" cy="1333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11698941" y="10421471"/>
    <xdr:ext cx="1165412" cy="190500"/>
    <xdr:sp macro="" textlink="">
      <xdr:nvSpPr>
        <xdr:cNvPr id="2" name="Text Box 675511" hidden="1"/>
        <xdr:cNvSpPr txBox="1">
          <a:spLocks noChangeArrowheads="1"/>
        </xdr:cNvSpPr>
      </xdr:nvSpPr>
      <xdr:spPr bwMode="auto">
        <a:xfrm>
          <a:off x="11698941" y="10421471"/>
          <a:ext cx="1165412" cy="190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9730317" y="91545833"/>
    <xdr:ext cx="1152525" cy="1333500"/>
    <xdr:sp macro="" textlink="">
      <xdr:nvSpPr>
        <xdr:cNvPr id="2" name="Text Box 413367" hidden="1"/>
        <xdr:cNvSpPr txBox="1">
          <a:spLocks noChangeArrowheads="1"/>
        </xdr:cNvSpPr>
      </xdr:nvSpPr>
      <xdr:spPr bwMode="auto">
        <a:xfrm>
          <a:off x="9730317" y="91545833"/>
          <a:ext cx="1152525" cy="1333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9730317" y="91355333"/>
    <xdr:ext cx="1152525" cy="1333500"/>
    <xdr:sp macro="" textlink="">
      <xdr:nvSpPr>
        <xdr:cNvPr id="2" name="Text Box 413367" hidden="1"/>
        <xdr:cNvSpPr txBox="1">
          <a:spLocks noChangeArrowheads="1"/>
        </xdr:cNvSpPr>
      </xdr:nvSpPr>
      <xdr:spPr bwMode="auto">
        <a:xfrm>
          <a:off x="9730317" y="91355333"/>
          <a:ext cx="1152525" cy="1333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9730317" y="91355333"/>
    <xdr:ext cx="1152525" cy="1333500"/>
    <xdr:sp macro="" textlink="">
      <xdr:nvSpPr>
        <xdr:cNvPr id="2" name="Text Box 413367" hidden="1"/>
        <xdr:cNvSpPr txBox="1">
          <a:spLocks noChangeArrowheads="1"/>
        </xdr:cNvSpPr>
      </xdr:nvSpPr>
      <xdr:spPr bwMode="auto">
        <a:xfrm>
          <a:off x="9730317" y="91355333"/>
          <a:ext cx="1152525" cy="1333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9730317" y="91355333"/>
    <xdr:ext cx="1152525" cy="1333500"/>
    <xdr:sp macro="" textlink="">
      <xdr:nvSpPr>
        <xdr:cNvPr id="2" name="Text Box 413367" hidden="1"/>
        <xdr:cNvSpPr txBox="1">
          <a:spLocks noChangeArrowheads="1"/>
        </xdr:cNvSpPr>
      </xdr:nvSpPr>
      <xdr:spPr bwMode="auto">
        <a:xfrm>
          <a:off x="9730317" y="91355333"/>
          <a:ext cx="1152525" cy="13335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Q54"/>
  <sheetViews>
    <sheetView workbookViewId="0"/>
  </sheetViews>
  <sheetFormatPr defaultRowHeight="15" x14ac:dyDescent="0.25"/>
  <cols>
    <col min="1" max="1" width="9.140625" customWidth="1"/>
  </cols>
  <sheetData>
    <row r="2" spans="1:17" ht="15.75" x14ac:dyDescent="0.25">
      <c r="B2" s="314" t="s">
        <v>31</v>
      </c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</row>
    <row r="4" spans="1:17" x14ac:dyDescent="0.25">
      <c r="A4" s="1">
        <v>1</v>
      </c>
      <c r="B4" s="308" t="s">
        <v>32</v>
      </c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10"/>
    </row>
    <row r="5" spans="1:17" x14ac:dyDescent="0.25">
      <c r="A5" s="2"/>
      <c r="B5" s="294" t="s">
        <v>49</v>
      </c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6"/>
    </row>
    <row r="6" spans="1:17" x14ac:dyDescent="0.25">
      <c r="B6" s="291" t="s">
        <v>46</v>
      </c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3"/>
    </row>
    <row r="7" spans="1:17" x14ac:dyDescent="0.25">
      <c r="B7" s="291" t="s">
        <v>33</v>
      </c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3"/>
    </row>
    <row r="8" spans="1:17" x14ac:dyDescent="0.25">
      <c r="B8" s="291" t="s">
        <v>34</v>
      </c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3"/>
    </row>
    <row r="9" spans="1:17" x14ac:dyDescent="0.25">
      <c r="B9" s="291" t="s">
        <v>47</v>
      </c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2"/>
      <c r="N9" s="292"/>
      <c r="O9" s="292"/>
      <c r="P9" s="292"/>
      <c r="Q9" s="293"/>
    </row>
    <row r="10" spans="1:17" x14ac:dyDescent="0.25">
      <c r="B10" s="291" t="s">
        <v>35</v>
      </c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3"/>
    </row>
    <row r="11" spans="1:17" x14ac:dyDescent="0.25">
      <c r="B11" s="294" t="s">
        <v>50</v>
      </c>
      <c r="C11" s="295"/>
      <c r="D11" s="295"/>
      <c r="E11" s="295"/>
      <c r="F11" s="295"/>
      <c r="G11" s="295"/>
      <c r="H11" s="295"/>
      <c r="I11" s="295"/>
      <c r="J11" s="295"/>
      <c r="K11" s="295"/>
      <c r="L11" s="295"/>
      <c r="M11" s="295"/>
      <c r="N11" s="295"/>
      <c r="O11" s="295"/>
      <c r="P11" s="295"/>
      <c r="Q11" s="296"/>
    </row>
    <row r="12" spans="1:17" x14ac:dyDescent="0.25">
      <c r="B12" s="291" t="s">
        <v>48</v>
      </c>
      <c r="C12" s="292"/>
      <c r="D12" s="292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3"/>
    </row>
    <row r="13" spans="1:17" x14ac:dyDescent="0.25">
      <c r="B13" s="291" t="s">
        <v>36</v>
      </c>
      <c r="C13" s="292"/>
      <c r="D13" s="292"/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3"/>
    </row>
    <row r="14" spans="1:17" x14ac:dyDescent="0.25">
      <c r="B14" s="291" t="s">
        <v>37</v>
      </c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3"/>
    </row>
    <row r="15" spans="1:17" x14ac:dyDescent="0.25">
      <c r="A15" s="1">
        <v>2</v>
      </c>
      <c r="B15" s="300" t="s">
        <v>44</v>
      </c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2"/>
    </row>
    <row r="16" spans="1:17" ht="15.75" x14ac:dyDescent="0.25">
      <c r="A16" s="2"/>
      <c r="B16" s="297" t="s">
        <v>6</v>
      </c>
      <c r="C16" s="298"/>
      <c r="D16" s="298"/>
      <c r="E16" s="298"/>
      <c r="F16" s="298"/>
      <c r="G16" s="298"/>
      <c r="H16" s="298"/>
      <c r="I16" s="298"/>
      <c r="J16" s="298"/>
      <c r="K16" s="298"/>
      <c r="L16" s="298"/>
      <c r="M16" s="298"/>
      <c r="N16" s="298"/>
      <c r="O16" s="298"/>
      <c r="P16" s="298"/>
      <c r="Q16" s="299"/>
    </row>
    <row r="17" spans="1:17" ht="15.75" x14ac:dyDescent="0.25">
      <c r="A17" s="2"/>
      <c r="B17" s="297" t="s">
        <v>7</v>
      </c>
      <c r="C17" s="298"/>
      <c r="D17" s="298"/>
      <c r="E17" s="298"/>
      <c r="F17" s="298"/>
      <c r="G17" s="298"/>
      <c r="H17" s="298"/>
      <c r="I17" s="298"/>
      <c r="J17" s="298"/>
      <c r="K17" s="298"/>
      <c r="L17" s="298"/>
      <c r="M17" s="298"/>
      <c r="N17" s="298"/>
      <c r="O17" s="298"/>
      <c r="P17" s="298"/>
      <c r="Q17" s="299"/>
    </row>
    <row r="18" spans="1:17" ht="15.75" x14ac:dyDescent="0.25">
      <c r="A18" s="2"/>
      <c r="B18" s="297" t="s">
        <v>8</v>
      </c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8"/>
      <c r="Q18" s="299"/>
    </row>
    <row r="19" spans="1:17" ht="15.75" x14ac:dyDescent="0.25">
      <c r="A19" s="2"/>
      <c r="B19" s="297" t="s">
        <v>9</v>
      </c>
      <c r="C19" s="298"/>
      <c r="D19" s="298"/>
      <c r="E19" s="298"/>
      <c r="F19" s="298"/>
      <c r="G19" s="298"/>
      <c r="H19" s="298"/>
      <c r="I19" s="298"/>
      <c r="J19" s="298"/>
      <c r="K19" s="298"/>
      <c r="L19" s="298"/>
      <c r="M19" s="298"/>
      <c r="N19" s="298"/>
      <c r="O19" s="298"/>
      <c r="P19" s="298"/>
      <c r="Q19" s="299"/>
    </row>
    <row r="20" spans="1:17" ht="15.75" x14ac:dyDescent="0.25">
      <c r="A20" s="2"/>
      <c r="B20" s="297" t="s">
        <v>10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8"/>
      <c r="O20" s="298"/>
      <c r="P20" s="298"/>
      <c r="Q20" s="299"/>
    </row>
    <row r="21" spans="1:17" ht="15.75" x14ac:dyDescent="0.25">
      <c r="A21" s="2"/>
      <c r="B21" s="297" t="s">
        <v>11</v>
      </c>
      <c r="C21" s="298"/>
      <c r="D21" s="298"/>
      <c r="E21" s="298"/>
      <c r="F21" s="298"/>
      <c r="G21" s="298"/>
      <c r="H21" s="298"/>
      <c r="I21" s="298"/>
      <c r="J21" s="298"/>
      <c r="K21" s="298"/>
      <c r="L21" s="298"/>
      <c r="M21" s="298"/>
      <c r="N21" s="298"/>
      <c r="O21" s="298"/>
      <c r="P21" s="298"/>
      <c r="Q21" s="299"/>
    </row>
    <row r="22" spans="1:17" ht="15.75" x14ac:dyDescent="0.25">
      <c r="A22" s="2"/>
      <c r="B22" s="297" t="s">
        <v>12</v>
      </c>
      <c r="C22" s="298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8"/>
      <c r="Q22" s="299"/>
    </row>
    <row r="23" spans="1:17" ht="15.75" x14ac:dyDescent="0.25">
      <c r="A23" s="2"/>
      <c r="B23" s="297" t="s">
        <v>13</v>
      </c>
      <c r="C23" s="298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8"/>
      <c r="Q23" s="299"/>
    </row>
    <row r="24" spans="1:17" ht="15.75" x14ac:dyDescent="0.25">
      <c r="A24" s="2"/>
      <c r="B24" s="297" t="s">
        <v>14</v>
      </c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  <c r="O24" s="298"/>
      <c r="P24" s="298"/>
      <c r="Q24" s="299"/>
    </row>
    <row r="25" spans="1:17" ht="15.75" x14ac:dyDescent="0.25">
      <c r="A25" s="2"/>
      <c r="B25" s="297" t="s">
        <v>15</v>
      </c>
      <c r="C25" s="298"/>
      <c r="D25" s="298"/>
      <c r="E25" s="298"/>
      <c r="F25" s="298"/>
      <c r="G25" s="298"/>
      <c r="H25" s="298"/>
      <c r="I25" s="298"/>
      <c r="J25" s="298"/>
      <c r="K25" s="298"/>
      <c r="L25" s="298"/>
      <c r="M25" s="298"/>
      <c r="N25" s="298"/>
      <c r="O25" s="298"/>
      <c r="P25" s="298"/>
      <c r="Q25" s="299"/>
    </row>
    <row r="26" spans="1:17" ht="15.75" x14ac:dyDescent="0.25">
      <c r="A26" s="2"/>
      <c r="B26" s="297" t="s">
        <v>16</v>
      </c>
      <c r="C26" s="298"/>
      <c r="D26" s="298"/>
      <c r="E26" s="298"/>
      <c r="F26" s="298"/>
      <c r="G26" s="298"/>
      <c r="H26" s="298"/>
      <c r="I26" s="298"/>
      <c r="J26" s="298"/>
      <c r="K26" s="298"/>
      <c r="L26" s="298"/>
      <c r="M26" s="298"/>
      <c r="N26" s="298"/>
      <c r="O26" s="298"/>
      <c r="P26" s="298"/>
      <c r="Q26" s="299"/>
    </row>
    <row r="27" spans="1:17" ht="15.75" x14ac:dyDescent="0.25">
      <c r="A27" s="2"/>
      <c r="B27" s="297" t="s">
        <v>17</v>
      </c>
      <c r="C27" s="298"/>
      <c r="D27" s="298"/>
      <c r="E27" s="298"/>
      <c r="F27" s="298"/>
      <c r="G27" s="298"/>
      <c r="H27" s="298"/>
      <c r="I27" s="298"/>
      <c r="J27" s="298"/>
      <c r="K27" s="298"/>
      <c r="L27" s="298"/>
      <c r="M27" s="298"/>
      <c r="N27" s="298"/>
      <c r="O27" s="298"/>
      <c r="P27" s="298"/>
      <c r="Q27" s="299"/>
    </row>
    <row r="28" spans="1:17" ht="15.75" x14ac:dyDescent="0.25">
      <c r="A28" s="2"/>
      <c r="B28" s="297" t="s">
        <v>18</v>
      </c>
      <c r="C28" s="298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8"/>
      <c r="O28" s="298"/>
      <c r="P28" s="298"/>
      <c r="Q28" s="299"/>
    </row>
    <row r="29" spans="1:17" ht="15.75" x14ac:dyDescent="0.25">
      <c r="A29" s="2"/>
      <c r="B29" s="297" t="s">
        <v>19</v>
      </c>
      <c r="C29" s="298"/>
      <c r="D29" s="298"/>
      <c r="E29" s="298"/>
      <c r="F29" s="298"/>
      <c r="G29" s="298"/>
      <c r="H29" s="298"/>
      <c r="I29" s="298"/>
      <c r="J29" s="298"/>
      <c r="K29" s="298"/>
      <c r="L29" s="298"/>
      <c r="M29" s="298"/>
      <c r="N29" s="298"/>
      <c r="O29" s="298"/>
      <c r="P29" s="298"/>
      <c r="Q29" s="299"/>
    </row>
    <row r="30" spans="1:17" ht="15.75" x14ac:dyDescent="0.25">
      <c r="A30" s="2"/>
      <c r="B30" s="297" t="s">
        <v>20</v>
      </c>
      <c r="C30" s="298"/>
      <c r="D30" s="298"/>
      <c r="E30" s="298"/>
      <c r="F30" s="298"/>
      <c r="G30" s="298"/>
      <c r="H30" s="298"/>
      <c r="I30" s="298"/>
      <c r="J30" s="298"/>
      <c r="K30" s="298"/>
      <c r="L30" s="298"/>
      <c r="M30" s="298"/>
      <c r="N30" s="298"/>
      <c r="O30" s="298"/>
      <c r="P30" s="298"/>
      <c r="Q30" s="299"/>
    </row>
    <row r="31" spans="1:17" ht="15.75" x14ac:dyDescent="0.25">
      <c r="A31" s="2"/>
      <c r="B31" s="297" t="s">
        <v>21</v>
      </c>
      <c r="C31" s="298"/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9"/>
    </row>
    <row r="32" spans="1:17" ht="15.75" x14ac:dyDescent="0.25">
      <c r="A32" s="2"/>
      <c r="B32" s="297" t="s">
        <v>22</v>
      </c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9"/>
    </row>
    <row r="33" spans="1:17" ht="15.75" x14ac:dyDescent="0.25">
      <c r="A33" s="2"/>
      <c r="B33" s="297" t="s">
        <v>23</v>
      </c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9"/>
    </row>
    <row r="34" spans="1:17" ht="15.75" x14ac:dyDescent="0.25">
      <c r="A34" s="2"/>
      <c r="B34" s="297" t="s">
        <v>24</v>
      </c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9"/>
    </row>
    <row r="35" spans="1:17" ht="15.75" x14ac:dyDescent="0.25">
      <c r="A35" s="2"/>
      <c r="B35" s="297" t="s">
        <v>25</v>
      </c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9"/>
    </row>
    <row r="36" spans="1:17" ht="15.75" x14ac:dyDescent="0.25">
      <c r="A36" s="2"/>
      <c r="B36" s="297" t="s">
        <v>26</v>
      </c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9"/>
    </row>
    <row r="37" spans="1:17" ht="15.75" x14ac:dyDescent="0.25">
      <c r="A37" s="2"/>
      <c r="B37" s="297" t="s">
        <v>27</v>
      </c>
      <c r="C37" s="298"/>
      <c r="D37" s="298"/>
      <c r="E37" s="298"/>
      <c r="F37" s="298"/>
      <c r="G37" s="298"/>
      <c r="H37" s="298"/>
      <c r="I37" s="298"/>
      <c r="J37" s="298"/>
      <c r="K37" s="298"/>
      <c r="L37" s="298"/>
      <c r="M37" s="298"/>
      <c r="N37" s="298"/>
      <c r="O37" s="298"/>
      <c r="P37" s="298"/>
      <c r="Q37" s="299"/>
    </row>
    <row r="38" spans="1:17" x14ac:dyDescent="0.25">
      <c r="A38" s="2"/>
      <c r="B38" s="311" t="s">
        <v>28</v>
      </c>
      <c r="C38" s="312"/>
      <c r="D38" s="312"/>
      <c r="E38" s="312"/>
      <c r="F38" s="312"/>
      <c r="G38" s="312"/>
      <c r="H38" s="312"/>
      <c r="I38" s="312"/>
      <c r="J38" s="312"/>
      <c r="K38" s="312"/>
      <c r="L38" s="312"/>
      <c r="M38" s="312"/>
      <c r="N38" s="312"/>
      <c r="O38" s="312"/>
      <c r="P38" s="312"/>
      <c r="Q38" s="313"/>
    </row>
    <row r="39" spans="1:17" x14ac:dyDescent="0.25">
      <c r="A39" s="1">
        <v>3</v>
      </c>
      <c r="B39" s="300" t="s">
        <v>5</v>
      </c>
      <c r="C39" s="301"/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2"/>
    </row>
    <row r="40" spans="1:17" x14ac:dyDescent="0.25">
      <c r="A40" s="2"/>
      <c r="B40" s="303" t="s">
        <v>39</v>
      </c>
      <c r="C40" s="304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  <c r="Q40" s="305"/>
    </row>
    <row r="41" spans="1:17" x14ac:dyDescent="0.25">
      <c r="A41" s="2"/>
      <c r="B41" s="303" t="s">
        <v>2</v>
      </c>
      <c r="C41" s="304"/>
      <c r="D41" s="304"/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4"/>
      <c r="P41" s="304"/>
      <c r="Q41" s="305"/>
    </row>
    <row r="42" spans="1:17" x14ac:dyDescent="0.25">
      <c r="A42" s="2"/>
      <c r="B42" s="303" t="s">
        <v>0</v>
      </c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  <c r="Q42" s="307"/>
    </row>
    <row r="43" spans="1:17" x14ac:dyDescent="0.25">
      <c r="A43" s="2"/>
      <c r="B43" s="303" t="s">
        <v>3</v>
      </c>
      <c r="C43" s="306"/>
      <c r="D43" s="306"/>
      <c r="E43" s="306"/>
      <c r="F43" s="306"/>
      <c r="G43" s="306"/>
      <c r="H43" s="306"/>
      <c r="I43" s="306"/>
      <c r="J43" s="306"/>
      <c r="K43" s="306"/>
      <c r="L43" s="306"/>
      <c r="M43" s="306"/>
      <c r="N43" s="306"/>
      <c r="O43" s="306"/>
      <c r="P43" s="306"/>
      <c r="Q43" s="307"/>
    </row>
    <row r="44" spans="1:17" x14ac:dyDescent="0.25">
      <c r="A44" s="2"/>
      <c r="B44" s="303" t="s">
        <v>1</v>
      </c>
      <c r="C44" s="304"/>
      <c r="D44" s="304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04"/>
      <c r="P44" s="304"/>
      <c r="Q44" s="305"/>
    </row>
    <row r="45" spans="1:17" x14ac:dyDescent="0.25">
      <c r="A45" s="2"/>
      <c r="B45" s="303" t="s">
        <v>40</v>
      </c>
      <c r="C45" s="306"/>
      <c r="D45" s="306"/>
      <c r="E45" s="306"/>
      <c r="F45" s="306"/>
      <c r="G45" s="306"/>
      <c r="H45" s="306"/>
      <c r="I45" s="306"/>
      <c r="J45" s="306"/>
      <c r="K45" s="306"/>
      <c r="L45" s="306"/>
      <c r="M45" s="306"/>
      <c r="N45" s="306"/>
      <c r="O45" s="306"/>
      <c r="P45" s="306"/>
      <c r="Q45" s="307"/>
    </row>
    <row r="46" spans="1:17" x14ac:dyDescent="0.25">
      <c r="A46" s="2"/>
      <c r="B46" s="303" t="s">
        <v>38</v>
      </c>
      <c r="C46" s="306"/>
      <c r="D46" s="306"/>
      <c r="E46" s="306"/>
      <c r="F46" s="306"/>
      <c r="G46" s="306"/>
      <c r="H46" s="306"/>
      <c r="I46" s="306"/>
      <c r="J46" s="306"/>
      <c r="K46" s="306"/>
      <c r="L46" s="306"/>
      <c r="M46" s="306"/>
      <c r="N46" s="306"/>
      <c r="O46" s="306"/>
      <c r="P46" s="306"/>
      <c r="Q46" s="307"/>
    </row>
    <row r="47" spans="1:17" x14ac:dyDescent="0.25">
      <c r="A47" s="2"/>
      <c r="B47" s="303" t="s">
        <v>41</v>
      </c>
      <c r="C47" s="304"/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5"/>
    </row>
    <row r="48" spans="1:17" x14ac:dyDescent="0.25">
      <c r="A48" s="2"/>
      <c r="B48" s="303" t="s">
        <v>42</v>
      </c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5"/>
    </row>
    <row r="49" spans="1:17" x14ac:dyDescent="0.25">
      <c r="A49" s="2"/>
      <c r="B49" s="303" t="s">
        <v>43</v>
      </c>
      <c r="C49" s="304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5"/>
    </row>
    <row r="50" spans="1:17" x14ac:dyDescent="0.25">
      <c r="A50" s="2"/>
      <c r="B50" s="303" t="s">
        <v>4</v>
      </c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5"/>
    </row>
    <row r="51" spans="1:17" x14ac:dyDescent="0.25">
      <c r="A51" s="1">
        <v>4</v>
      </c>
      <c r="B51" s="315" t="s">
        <v>29</v>
      </c>
      <c r="C51" s="316"/>
      <c r="D51" s="316"/>
      <c r="E51" s="316"/>
      <c r="F51" s="316"/>
      <c r="G51" s="316"/>
      <c r="H51" s="316"/>
      <c r="I51" s="316"/>
      <c r="J51" s="316"/>
      <c r="K51" s="316"/>
      <c r="L51" s="316"/>
      <c r="M51" s="316"/>
      <c r="N51" s="316"/>
      <c r="O51" s="316"/>
      <c r="P51" s="316"/>
      <c r="Q51" s="317"/>
    </row>
    <row r="52" spans="1:17" x14ac:dyDescent="0.25">
      <c r="A52" s="3"/>
      <c r="B52" s="311" t="s">
        <v>30</v>
      </c>
      <c r="C52" s="312"/>
      <c r="D52" s="312"/>
      <c r="E52" s="312"/>
      <c r="F52" s="312"/>
      <c r="G52" s="312"/>
      <c r="H52" s="312"/>
      <c r="I52" s="312"/>
      <c r="J52" s="312"/>
      <c r="K52" s="312"/>
      <c r="L52" s="312"/>
      <c r="M52" s="312"/>
      <c r="N52" s="312"/>
      <c r="O52" s="312"/>
      <c r="P52" s="312"/>
      <c r="Q52" s="313"/>
    </row>
    <row r="53" spans="1:17" x14ac:dyDescent="0.25">
      <c r="B53" s="289" t="s">
        <v>45</v>
      </c>
      <c r="C53" s="289"/>
      <c r="D53" s="289"/>
      <c r="E53" s="289"/>
      <c r="F53" s="289"/>
      <c r="G53" s="289"/>
      <c r="H53" s="289"/>
      <c r="I53" s="289"/>
      <c r="J53" s="289"/>
      <c r="K53" s="289"/>
      <c r="L53" s="289"/>
      <c r="M53" s="289"/>
      <c r="N53" s="289"/>
      <c r="O53" s="289"/>
      <c r="P53" s="289"/>
      <c r="Q53" s="289"/>
    </row>
    <row r="54" spans="1:17" x14ac:dyDescent="0.25">
      <c r="B54" s="290"/>
      <c r="C54" s="290"/>
      <c r="D54" s="290"/>
      <c r="E54" s="290"/>
      <c r="F54" s="290"/>
      <c r="G54" s="290"/>
      <c r="H54" s="290"/>
      <c r="I54" s="290"/>
      <c r="J54" s="290"/>
      <c r="K54" s="290"/>
      <c r="L54" s="290"/>
      <c r="M54" s="290"/>
      <c r="N54" s="290"/>
      <c r="O54" s="290"/>
      <c r="P54" s="290"/>
      <c r="Q54" s="290"/>
    </row>
  </sheetData>
  <mergeCells count="51">
    <mergeCell ref="B27:Q27"/>
    <mergeCell ref="B31:Q31"/>
    <mergeCell ref="B32:Q32"/>
    <mergeCell ref="B51:Q51"/>
    <mergeCell ref="B52:Q52"/>
    <mergeCell ref="B48:Q48"/>
    <mergeCell ref="B49:Q49"/>
    <mergeCell ref="B45:Q45"/>
    <mergeCell ref="B46:Q46"/>
    <mergeCell ref="B50:Q50"/>
    <mergeCell ref="B44:Q44"/>
    <mergeCell ref="B35:Q35"/>
    <mergeCell ref="B36:Q36"/>
    <mergeCell ref="B37:Q37"/>
    <mergeCell ref="B9:Q9"/>
    <mergeCell ref="B18:Q18"/>
    <mergeCell ref="B15:Q15"/>
    <mergeCell ref="B38:Q38"/>
    <mergeCell ref="B2:Q2"/>
    <mergeCell ref="B28:Q28"/>
    <mergeCell ref="B29:Q29"/>
    <mergeCell ref="B30:Q30"/>
    <mergeCell ref="B34:Q34"/>
    <mergeCell ref="B33:Q33"/>
    <mergeCell ref="B24:Q24"/>
    <mergeCell ref="B23:Q23"/>
    <mergeCell ref="B22:Q22"/>
    <mergeCell ref="B21:Q21"/>
    <mergeCell ref="B25:Q25"/>
    <mergeCell ref="B26:Q26"/>
    <mergeCell ref="B4:Q4"/>
    <mergeCell ref="B5:Q5"/>
    <mergeCell ref="B6:Q6"/>
    <mergeCell ref="B7:Q7"/>
    <mergeCell ref="B8:Q8"/>
    <mergeCell ref="B53:Q54"/>
    <mergeCell ref="B10:Q10"/>
    <mergeCell ref="B11:Q11"/>
    <mergeCell ref="B12:Q12"/>
    <mergeCell ref="B13:Q13"/>
    <mergeCell ref="B14:Q14"/>
    <mergeCell ref="B20:Q20"/>
    <mergeCell ref="B16:Q16"/>
    <mergeCell ref="B19:Q19"/>
    <mergeCell ref="B17:Q17"/>
    <mergeCell ref="B39:Q39"/>
    <mergeCell ref="B41:Q41"/>
    <mergeCell ref="B40:Q40"/>
    <mergeCell ref="B42:Q42"/>
    <mergeCell ref="B43:Q43"/>
    <mergeCell ref="B47:Q47"/>
  </mergeCells>
  <pageMargins left="0.70866141732283472" right="0.70866141732283472" top="0.74803149606299213" bottom="0.74803149606299213" header="0.31496062992125984" footer="0.31496062992125984"/>
  <pageSetup paperSize="9" scale="61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zoomScaleNormal="100" workbookViewId="0">
      <selection sqref="A1:C1"/>
    </sheetView>
  </sheetViews>
  <sheetFormatPr defaultRowHeight="15" x14ac:dyDescent="0.25"/>
  <cols>
    <col min="1" max="1" width="8.42578125" style="4" customWidth="1"/>
    <col min="2" max="2" width="25" style="4" customWidth="1"/>
    <col min="3" max="3" width="16.5703125" style="4" customWidth="1"/>
    <col min="4" max="4" width="6.7109375" style="4" customWidth="1"/>
    <col min="5" max="6" width="8.42578125" style="5" customWidth="1"/>
    <col min="7" max="7" width="17.28515625" style="4" customWidth="1"/>
    <col min="8" max="8" width="17.42578125" style="4" customWidth="1"/>
    <col min="9" max="16384" width="9.140625" style="4"/>
  </cols>
  <sheetData>
    <row r="1" spans="1:8" x14ac:dyDescent="0.25">
      <c r="A1" s="340" t="s">
        <v>82</v>
      </c>
      <c r="B1" s="340"/>
      <c r="C1" s="340"/>
      <c r="D1" s="42"/>
      <c r="E1" s="332"/>
      <c r="F1" s="332"/>
      <c r="G1" s="332"/>
      <c r="H1" s="332"/>
    </row>
    <row r="2" spans="1:8" ht="27.75" customHeight="1" x14ac:dyDescent="0.25">
      <c r="E2" s="344" t="s">
        <v>81</v>
      </c>
      <c r="F2" s="345"/>
      <c r="G2" s="345"/>
      <c r="H2" s="346"/>
    </row>
    <row r="3" spans="1:8" ht="28.5" customHeight="1" x14ac:dyDescent="0.25">
      <c r="A3" s="341"/>
      <c r="B3" s="341"/>
      <c r="C3" s="341"/>
      <c r="D3" s="42"/>
      <c r="E3" s="333" t="s">
        <v>80</v>
      </c>
      <c r="F3" s="334"/>
      <c r="G3" s="334"/>
      <c r="H3" s="335"/>
    </row>
    <row r="4" spans="1:8" x14ac:dyDescent="0.25">
      <c r="A4" s="326" t="s">
        <v>79</v>
      </c>
      <c r="B4" s="326"/>
      <c r="C4" s="326"/>
      <c r="D4" s="41"/>
      <c r="E4" s="328" t="s">
        <v>78</v>
      </c>
      <c r="F4" s="329"/>
      <c r="G4" s="329" t="s">
        <v>77</v>
      </c>
      <c r="H4" s="336"/>
    </row>
    <row r="5" spans="1:8" ht="22.5" customHeight="1" x14ac:dyDescent="0.25">
      <c r="A5" s="341"/>
      <c r="B5" s="341"/>
      <c r="C5" s="341"/>
      <c r="D5" s="40"/>
      <c r="E5" s="328" t="s">
        <v>76</v>
      </c>
      <c r="F5" s="329"/>
      <c r="G5" s="329" t="s">
        <v>75</v>
      </c>
      <c r="H5" s="336"/>
    </row>
    <row r="6" spans="1:8" x14ac:dyDescent="0.25">
      <c r="A6" s="39" t="s">
        <v>74</v>
      </c>
      <c r="B6" s="342" t="s">
        <v>73</v>
      </c>
      <c r="C6" s="342"/>
      <c r="D6" s="342"/>
      <c r="E6" s="330" t="s">
        <v>72</v>
      </c>
      <c r="F6" s="331"/>
      <c r="G6" s="338" t="s">
        <v>71</v>
      </c>
      <c r="H6" s="339"/>
    </row>
    <row r="7" spans="1:8" x14ac:dyDescent="0.25">
      <c r="A7" s="39"/>
      <c r="B7" s="35"/>
      <c r="C7" s="35"/>
      <c r="D7" s="35"/>
      <c r="E7" s="39"/>
      <c r="F7" s="39"/>
      <c r="G7" s="35"/>
      <c r="H7" s="35"/>
    </row>
    <row r="8" spans="1:8" x14ac:dyDescent="0.25">
      <c r="A8" s="343" t="s">
        <v>70</v>
      </c>
      <c r="B8" s="343"/>
      <c r="C8" s="35"/>
      <c r="D8" s="35"/>
      <c r="E8" s="38"/>
      <c r="F8" s="38"/>
      <c r="G8" s="38"/>
      <c r="H8" s="35"/>
    </row>
    <row r="9" spans="1:8" x14ac:dyDescent="0.25">
      <c r="A9" s="37"/>
      <c r="B9" s="37"/>
      <c r="C9" s="35"/>
      <c r="D9" s="35"/>
      <c r="E9" s="36"/>
      <c r="F9" s="36"/>
      <c r="G9" s="36"/>
      <c r="H9" s="35"/>
    </row>
    <row r="11" spans="1:8" s="6" customFormat="1" ht="15.75" customHeight="1" x14ac:dyDescent="0.25">
      <c r="B11" s="327" t="s">
        <v>69</v>
      </c>
      <c r="C11" s="327"/>
      <c r="D11" s="327"/>
      <c r="E11" s="327"/>
      <c r="F11" s="327"/>
      <c r="G11" s="327"/>
      <c r="H11" s="31"/>
    </row>
    <row r="12" spans="1:8" s="6" customFormat="1" ht="15.75" customHeight="1" x14ac:dyDescent="0.25">
      <c r="B12" s="337" t="s">
        <v>68</v>
      </c>
      <c r="C12" s="337"/>
      <c r="D12" s="337"/>
      <c r="E12" s="337"/>
      <c r="F12" s="337"/>
      <c r="G12" s="337"/>
    </row>
    <row r="13" spans="1:8" s="6" customFormat="1" ht="15.75" customHeight="1" x14ac:dyDescent="0.25">
      <c r="B13" s="34"/>
      <c r="C13" s="33"/>
      <c r="D13" s="33"/>
      <c r="E13" s="33"/>
      <c r="F13" s="33"/>
      <c r="G13" s="33"/>
      <c r="H13" s="31"/>
    </row>
    <row r="14" spans="1:8" s="6" customFormat="1" ht="15.75" customHeight="1" x14ac:dyDescent="0.25">
      <c r="B14" s="32"/>
      <c r="C14" s="325" t="s">
        <v>84</v>
      </c>
      <c r="D14" s="325"/>
      <c r="E14" s="325"/>
      <c r="F14" s="325"/>
      <c r="G14" s="31"/>
      <c r="H14" s="31"/>
    </row>
    <row r="15" spans="1:8" s="6" customFormat="1" x14ac:dyDescent="0.25">
      <c r="B15" s="24"/>
      <c r="C15" s="24"/>
      <c r="D15" s="24"/>
      <c r="E15" s="24"/>
      <c r="F15" s="24"/>
      <c r="H15" s="30" t="s">
        <v>67</v>
      </c>
    </row>
    <row r="16" spans="1:8" s="6" customFormat="1" x14ac:dyDescent="0.25">
      <c r="B16" s="29"/>
      <c r="C16" s="29"/>
      <c r="D16" s="29"/>
      <c r="E16" s="29"/>
      <c r="F16" s="29"/>
      <c r="G16" s="28" t="s">
        <v>66</v>
      </c>
      <c r="H16" s="43">
        <v>44995</v>
      </c>
    </row>
    <row r="17" spans="1:8" s="6" customFormat="1" x14ac:dyDescent="0.25">
      <c r="C17" s="27"/>
      <c r="D17" s="27"/>
      <c r="E17" s="26"/>
      <c r="F17" s="26"/>
      <c r="G17" s="23" t="s">
        <v>62</v>
      </c>
      <c r="H17" s="25"/>
    </row>
    <row r="18" spans="1:8" s="6" customFormat="1" x14ac:dyDescent="0.25">
      <c r="B18" s="24"/>
      <c r="C18" s="24"/>
      <c r="D18" s="24"/>
      <c r="E18" s="24"/>
      <c r="F18" s="24"/>
      <c r="G18" s="8" t="s">
        <v>65</v>
      </c>
      <c r="H18" s="22" t="s">
        <v>64</v>
      </c>
    </row>
    <row r="19" spans="1:8" s="21" customFormat="1" ht="14.1" customHeight="1" x14ac:dyDescent="0.25">
      <c r="A19" s="318" t="s">
        <v>63</v>
      </c>
      <c r="B19" s="318"/>
      <c r="C19" s="324"/>
      <c r="D19" s="324"/>
      <c r="E19" s="324"/>
      <c r="F19" s="324"/>
      <c r="G19" s="23" t="s">
        <v>62</v>
      </c>
      <c r="H19" s="22"/>
    </row>
    <row r="20" spans="1:8" s="6" customFormat="1" x14ac:dyDescent="0.25">
      <c r="A20" s="318" t="s">
        <v>61</v>
      </c>
      <c r="B20" s="318"/>
      <c r="C20" s="324"/>
      <c r="D20" s="324"/>
      <c r="E20" s="324"/>
      <c r="F20" s="324"/>
      <c r="G20" s="20" t="s">
        <v>60</v>
      </c>
      <c r="H20" s="19">
        <v>28926561</v>
      </c>
    </row>
    <row r="21" spans="1:8" s="6" customFormat="1" x14ac:dyDescent="0.25">
      <c r="A21" s="318" t="s">
        <v>59</v>
      </c>
      <c r="B21" s="318"/>
      <c r="C21" s="324"/>
      <c r="D21" s="324"/>
      <c r="E21" s="324"/>
      <c r="F21" s="324"/>
      <c r="G21" s="18" t="s">
        <v>58</v>
      </c>
      <c r="H21" s="14">
        <v>7703127927</v>
      </c>
    </row>
    <row r="22" spans="1:8" s="6" customFormat="1" x14ac:dyDescent="0.25">
      <c r="A22" s="320"/>
      <c r="B22" s="320"/>
      <c r="C22" s="324"/>
      <c r="D22" s="324"/>
      <c r="E22" s="324"/>
      <c r="F22" s="324"/>
      <c r="G22" s="8" t="s">
        <v>57</v>
      </c>
      <c r="H22" s="14">
        <v>770301001</v>
      </c>
    </row>
    <row r="23" spans="1:8" s="6" customFormat="1" x14ac:dyDescent="0.25">
      <c r="A23" s="320" t="s">
        <v>56</v>
      </c>
      <c r="B23" s="320"/>
      <c r="C23" s="17"/>
      <c r="D23" s="17"/>
      <c r="E23" s="16"/>
      <c r="F23" s="16"/>
      <c r="G23" s="15" t="s">
        <v>55</v>
      </c>
      <c r="H23" s="14">
        <v>383</v>
      </c>
    </row>
    <row r="24" spans="1:8" s="6" customFormat="1" ht="15" customHeight="1" x14ac:dyDescent="0.25">
      <c r="A24" s="13"/>
      <c r="B24" s="13"/>
      <c r="C24" s="12"/>
      <c r="D24" s="12"/>
      <c r="E24" s="12"/>
      <c r="F24" s="12"/>
      <c r="G24" s="12"/>
      <c r="H24" s="11"/>
    </row>
    <row r="25" spans="1:8" s="6" customFormat="1" ht="15" customHeight="1" x14ac:dyDescent="0.25">
      <c r="A25" s="322" t="s">
        <v>54</v>
      </c>
      <c r="B25" s="322"/>
      <c r="C25" s="321" t="s">
        <v>53</v>
      </c>
      <c r="D25" s="321"/>
      <c r="E25" s="321"/>
      <c r="F25" s="321"/>
      <c r="G25" s="321"/>
      <c r="H25" s="321"/>
    </row>
    <row r="26" spans="1:8" s="6" customFormat="1" x14ac:dyDescent="0.25">
      <c r="A26" s="323" t="s">
        <v>52</v>
      </c>
      <c r="B26" s="323"/>
      <c r="C26" s="11"/>
      <c r="D26" s="11"/>
      <c r="E26" s="11"/>
      <c r="F26" s="11"/>
      <c r="G26" s="11"/>
      <c r="H26" s="11"/>
    </row>
    <row r="27" spans="1:8" s="6" customFormat="1" x14ac:dyDescent="0.25">
      <c r="A27" s="9"/>
      <c r="E27" s="9"/>
      <c r="F27" s="9"/>
      <c r="G27" s="8"/>
      <c r="H27" s="7"/>
    </row>
    <row r="28" spans="1:8" s="6" customFormat="1" x14ac:dyDescent="0.25">
      <c r="A28" s="318" t="s">
        <v>51</v>
      </c>
      <c r="B28" s="318"/>
      <c r="C28" s="319" t="s">
        <v>83</v>
      </c>
      <c r="D28" s="319"/>
      <c r="E28" s="319"/>
      <c r="F28" s="319"/>
      <c r="G28" s="319"/>
      <c r="H28" s="319"/>
    </row>
    <row r="29" spans="1:8" s="6" customFormat="1" x14ac:dyDescent="0.25">
      <c r="A29" s="10"/>
      <c r="B29" s="10"/>
      <c r="E29" s="9"/>
      <c r="F29" s="9"/>
      <c r="G29" s="8"/>
      <c r="H29" s="7"/>
    </row>
  </sheetData>
  <mergeCells count="29">
    <mergeCell ref="E1:H1"/>
    <mergeCell ref="E3:H3"/>
    <mergeCell ref="G5:H5"/>
    <mergeCell ref="B12:G12"/>
    <mergeCell ref="G6:H6"/>
    <mergeCell ref="A1:C1"/>
    <mergeCell ref="A5:C5"/>
    <mergeCell ref="B6:D6"/>
    <mergeCell ref="A8:B8"/>
    <mergeCell ref="E2:H2"/>
    <mergeCell ref="E4:F4"/>
    <mergeCell ref="A3:C3"/>
    <mergeCell ref="G4:H4"/>
    <mergeCell ref="C14:F14"/>
    <mergeCell ref="A4:C4"/>
    <mergeCell ref="B11:G11"/>
    <mergeCell ref="E5:F5"/>
    <mergeCell ref="E6:F6"/>
    <mergeCell ref="A28:B28"/>
    <mergeCell ref="C28:H28"/>
    <mergeCell ref="A23:B23"/>
    <mergeCell ref="A19:B19"/>
    <mergeCell ref="C25:H25"/>
    <mergeCell ref="A25:B25"/>
    <mergeCell ref="A26:B26"/>
    <mergeCell ref="A20:B20"/>
    <mergeCell ref="C19:F22"/>
    <mergeCell ref="A21:B21"/>
    <mergeCell ref="A22:B22"/>
  </mergeCells>
  <pageMargins left="0.70866141732283472" right="0.39370078740157483" top="0.74803149606299213" bottom="0.74803149606299213" header="0.31496062992125984" footer="0.31496062992125984"/>
  <pageSetup paperSize="9" scale="84" fitToHeight="0" orientation="portrait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4"/>
  <sheetViews>
    <sheetView zoomScale="85" zoomScaleNormal="85" workbookViewId="0">
      <pane ySplit="10" topLeftCell="A11" activePane="bottomLeft" state="frozen"/>
      <selection pane="bottomLeft"/>
    </sheetView>
  </sheetViews>
  <sheetFormatPr defaultRowHeight="15" x14ac:dyDescent="0.25"/>
  <cols>
    <col min="1" max="1" width="58.140625" style="4" customWidth="1"/>
    <col min="2" max="2" width="8.140625" style="47" customWidth="1"/>
    <col min="3" max="3" width="13.42578125" style="4" customWidth="1"/>
    <col min="4" max="4" width="10.5703125" style="5" customWidth="1"/>
    <col min="5" max="6" width="17.28515625" style="46" customWidth="1"/>
    <col min="7" max="7" width="17.28515625" style="4" customWidth="1"/>
    <col min="8" max="8" width="22" style="4" customWidth="1"/>
    <col min="9" max="13" width="17.42578125" style="4" customWidth="1"/>
    <col min="14" max="16384" width="9.140625" style="4"/>
  </cols>
  <sheetData>
    <row r="1" spans="1:13" ht="6" customHeight="1" x14ac:dyDescent="0.25">
      <c r="A1" s="115"/>
      <c r="B1" s="127"/>
      <c r="C1" s="126"/>
      <c r="D1" s="115"/>
      <c r="E1" s="125"/>
      <c r="F1" s="125"/>
      <c r="G1" s="115"/>
      <c r="H1" s="124"/>
      <c r="I1" s="124"/>
      <c r="J1" s="123"/>
      <c r="K1" s="123"/>
      <c r="L1" s="123"/>
      <c r="M1" s="122"/>
    </row>
    <row r="2" spans="1:13" ht="15" customHeight="1" x14ac:dyDescent="0.25">
      <c r="A2" s="362" t="s">
        <v>259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x14ac:dyDescent="0.25">
      <c r="A3" s="120"/>
      <c r="B3" s="121"/>
      <c r="C3" s="120"/>
      <c r="D3" s="120"/>
      <c r="E3" s="119"/>
      <c r="F3" s="119"/>
      <c r="G3" s="118"/>
      <c r="H3" s="117"/>
      <c r="I3" s="117"/>
      <c r="J3" s="366"/>
      <c r="K3" s="366"/>
      <c r="L3" s="116"/>
      <c r="M3" s="115"/>
    </row>
    <row r="4" spans="1:13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50" t="s">
        <v>254</v>
      </c>
      <c r="F4" s="114"/>
      <c r="G4" s="359" t="s">
        <v>253</v>
      </c>
      <c r="H4" s="359"/>
      <c r="I4" s="359"/>
      <c r="J4" s="359"/>
      <c r="K4" s="359"/>
      <c r="L4" s="113"/>
      <c r="M4" s="112"/>
    </row>
    <row r="5" spans="1:13" ht="15" customHeight="1" x14ac:dyDescent="0.25">
      <c r="A5" s="363"/>
      <c r="B5" s="363"/>
      <c r="C5" s="363"/>
      <c r="D5" s="370"/>
      <c r="E5" s="351"/>
      <c r="F5" s="350" t="s">
        <v>252</v>
      </c>
      <c r="G5" s="358" t="s">
        <v>251</v>
      </c>
      <c r="H5" s="359"/>
      <c r="I5" s="359"/>
      <c r="J5" s="359"/>
      <c r="K5" s="360"/>
      <c r="L5" s="347" t="s">
        <v>250</v>
      </c>
      <c r="M5" s="347" t="s">
        <v>249</v>
      </c>
    </row>
    <row r="6" spans="1:13" ht="105.75" customHeight="1" x14ac:dyDescent="0.25">
      <c r="A6" s="363"/>
      <c r="B6" s="363"/>
      <c r="C6" s="363"/>
      <c r="D6" s="370"/>
      <c r="E6" s="351"/>
      <c r="F6" s="351"/>
      <c r="G6" s="364" t="s">
        <v>248</v>
      </c>
      <c r="H6" s="367" t="s">
        <v>247</v>
      </c>
      <c r="I6" s="367" t="s">
        <v>246</v>
      </c>
      <c r="J6" s="356" t="s">
        <v>245</v>
      </c>
      <c r="K6" s="357"/>
      <c r="L6" s="348"/>
      <c r="M6" s="348"/>
    </row>
    <row r="7" spans="1:13" ht="18.75" customHeight="1" x14ac:dyDescent="0.25">
      <c r="A7" s="363"/>
      <c r="B7" s="363"/>
      <c r="C7" s="363"/>
      <c r="D7" s="371"/>
      <c r="E7" s="352"/>
      <c r="F7" s="352"/>
      <c r="G7" s="365"/>
      <c r="H7" s="368"/>
      <c r="I7" s="368"/>
      <c r="J7" s="111" t="s">
        <v>244</v>
      </c>
      <c r="K7" s="111" t="s">
        <v>243</v>
      </c>
      <c r="L7" s="349"/>
      <c r="M7" s="349"/>
    </row>
    <row r="8" spans="1:13" x14ac:dyDescent="0.25">
      <c r="A8" s="93">
        <v>1</v>
      </c>
      <c r="B8" s="93">
        <v>2</v>
      </c>
      <c r="C8" s="93">
        <v>3</v>
      </c>
      <c r="D8" s="93">
        <v>4</v>
      </c>
      <c r="E8" s="93">
        <v>5</v>
      </c>
      <c r="F8" s="93">
        <v>6</v>
      </c>
      <c r="G8" s="93">
        <v>7</v>
      </c>
      <c r="H8" s="93">
        <v>8</v>
      </c>
      <c r="I8" s="93">
        <v>9</v>
      </c>
      <c r="J8" s="93">
        <v>10</v>
      </c>
      <c r="K8" s="93">
        <v>11</v>
      </c>
      <c r="L8" s="93">
        <v>12</v>
      </c>
      <c r="M8" s="93">
        <v>13</v>
      </c>
    </row>
    <row r="9" spans="1:13" x14ac:dyDescent="0.25">
      <c r="A9" s="110" t="s">
        <v>242</v>
      </c>
      <c r="B9" s="106" t="s">
        <v>241</v>
      </c>
      <c r="C9" s="93" t="s">
        <v>89</v>
      </c>
      <c r="D9" s="93" t="s">
        <v>89</v>
      </c>
      <c r="E9" s="105">
        <f>0+F9+L9+M9</f>
        <v>33210707.34</v>
      </c>
      <c r="F9" s="104">
        <f>0+G9+H9+I9+J9</f>
        <v>33210707.34</v>
      </c>
      <c r="G9" s="109">
        <v>1915543.73</v>
      </c>
      <c r="H9" s="108"/>
      <c r="I9" s="108"/>
      <c r="J9" s="108">
        <v>31295163.609999999</v>
      </c>
      <c r="K9" s="108">
        <v>2600579.25</v>
      </c>
      <c r="L9" s="107"/>
      <c r="M9" s="107"/>
    </row>
    <row r="10" spans="1:13" x14ac:dyDescent="0.25">
      <c r="A10" s="67" t="s">
        <v>240</v>
      </c>
      <c r="B10" s="106" t="s">
        <v>239</v>
      </c>
      <c r="C10" s="83" t="s">
        <v>89</v>
      </c>
      <c r="D10" s="83" t="s">
        <v>89</v>
      </c>
      <c r="E10" s="105">
        <f>0+ROUND(F10+L10+M10,2)</f>
        <v>32662382.969999999</v>
      </c>
      <c r="F10" s="104">
        <f>0+ROUND(G10+H10+I10+J10,2)</f>
        <v>32662382.969999999</v>
      </c>
      <c r="G10" s="63">
        <f>0+ROUND(G9+G11-G58+G56,2)</f>
        <v>0</v>
      </c>
      <c r="H10" s="63">
        <f>0+ROUND(H9+H11-H58+H56-H171,2)</f>
        <v>0</v>
      </c>
      <c r="I10" s="63">
        <f>0+ROUND(I9+I11-I58+I56-I171,2)</f>
        <v>0</v>
      </c>
      <c r="J10" s="63">
        <f>0+ROUND(J9+J11-J58+J56+J166-J171,2)</f>
        <v>32662382.969999999</v>
      </c>
      <c r="K10" s="63">
        <f>0+ROUND(K9+K11-K58+K56+K166-K171,2)</f>
        <v>0</v>
      </c>
      <c r="L10" s="63">
        <f>0+ROUND(L9+L11-L58-L171,2)</f>
        <v>0</v>
      </c>
      <c r="M10" s="63">
        <f>0+ROUND(M9+M11-M58+M166-M171,2)</f>
        <v>0</v>
      </c>
    </row>
    <row r="11" spans="1:13" x14ac:dyDescent="0.25">
      <c r="A11" s="71" t="s">
        <v>238</v>
      </c>
      <c r="B11" s="90" t="s">
        <v>237</v>
      </c>
      <c r="C11" s="103" t="s">
        <v>236</v>
      </c>
      <c r="D11" s="75" t="s">
        <v>89</v>
      </c>
      <c r="E11" s="102">
        <f>0+F11+L11+M11</f>
        <v>95893781.810000002</v>
      </c>
      <c r="F11" s="101">
        <f>0+G11+H11+I11+J11</f>
        <v>95893781.810000002</v>
      </c>
      <c r="G11" s="69">
        <f>0+G18</f>
        <v>5720328.9800000004</v>
      </c>
      <c r="H11" s="69">
        <f>0+H18+H31</f>
        <v>336179</v>
      </c>
      <c r="I11" s="69">
        <f>0+I31</f>
        <v>0</v>
      </c>
      <c r="J11" s="69">
        <f>0+J12+J18+J26+J31+J45+J47</f>
        <v>89837273.829999998</v>
      </c>
      <c r="K11" s="69">
        <f>0+K31</f>
        <v>24824012</v>
      </c>
      <c r="L11" s="69">
        <f>0+L18</f>
        <v>0</v>
      </c>
      <c r="M11" s="69">
        <f>0+M12+M18+M31</f>
        <v>0</v>
      </c>
    </row>
    <row r="12" spans="1:13" ht="35.25" customHeight="1" x14ac:dyDescent="0.25">
      <c r="A12" s="85" t="s">
        <v>235</v>
      </c>
      <c r="B12" s="90" t="s">
        <v>234</v>
      </c>
      <c r="C12" s="99">
        <v>120</v>
      </c>
      <c r="D12" s="64" t="s">
        <v>89</v>
      </c>
      <c r="E12" s="63">
        <f>0+E13+E14+E15+E16+E17</f>
        <v>0</v>
      </c>
      <c r="F12" s="63">
        <f>0+F13+F14+F15+F16+F17</f>
        <v>0</v>
      </c>
      <c r="G12" s="100" t="s">
        <v>89</v>
      </c>
      <c r="H12" s="96" t="s">
        <v>89</v>
      </c>
      <c r="I12" s="96" t="s">
        <v>89</v>
      </c>
      <c r="J12" s="63">
        <f>0+J13+J14+J15+J16+J17</f>
        <v>0</v>
      </c>
      <c r="K12" s="96" t="s">
        <v>89</v>
      </c>
      <c r="L12" s="96" t="s">
        <v>89</v>
      </c>
      <c r="M12" s="63">
        <f>0+M14+M15+M16+M17</f>
        <v>0</v>
      </c>
    </row>
    <row r="13" spans="1:13" ht="30" x14ac:dyDescent="0.25">
      <c r="A13" s="80" t="s">
        <v>233</v>
      </c>
      <c r="B13" s="90" t="s">
        <v>232</v>
      </c>
      <c r="C13" s="99">
        <v>120</v>
      </c>
      <c r="D13" s="64">
        <v>121</v>
      </c>
      <c r="E13" s="63">
        <f>0+F13</f>
        <v>0</v>
      </c>
      <c r="F13" s="63">
        <f>0+J13</f>
        <v>0</v>
      </c>
      <c r="G13" s="61" t="s">
        <v>89</v>
      </c>
      <c r="H13" s="61" t="s">
        <v>89</v>
      </c>
      <c r="I13" s="61" t="s">
        <v>89</v>
      </c>
      <c r="J13" s="62">
        <v>0</v>
      </c>
      <c r="K13" s="61" t="s">
        <v>89</v>
      </c>
      <c r="L13" s="61" t="s">
        <v>89</v>
      </c>
      <c r="M13" s="61" t="s">
        <v>89</v>
      </c>
    </row>
    <row r="14" spans="1:13" x14ac:dyDescent="0.25">
      <c r="A14" s="80" t="s">
        <v>231</v>
      </c>
      <c r="B14" s="90" t="s">
        <v>230</v>
      </c>
      <c r="C14" s="99">
        <v>120</v>
      </c>
      <c r="D14" s="64">
        <v>123</v>
      </c>
      <c r="E14" s="63">
        <f>0+F14+M14</f>
        <v>0</v>
      </c>
      <c r="F14" s="63">
        <f>0+J14</f>
        <v>0</v>
      </c>
      <c r="G14" s="61" t="s">
        <v>89</v>
      </c>
      <c r="H14" s="61" t="s">
        <v>89</v>
      </c>
      <c r="I14" s="61" t="s">
        <v>89</v>
      </c>
      <c r="J14" s="62">
        <v>0</v>
      </c>
      <c r="K14" s="61" t="s">
        <v>89</v>
      </c>
      <c r="L14" s="61" t="s">
        <v>89</v>
      </c>
      <c r="M14" s="62">
        <v>0</v>
      </c>
    </row>
    <row r="15" spans="1:13" x14ac:dyDescent="0.25">
      <c r="A15" s="80" t="s">
        <v>229</v>
      </c>
      <c r="B15" s="90">
        <v>1130</v>
      </c>
      <c r="C15" s="99">
        <v>120</v>
      </c>
      <c r="D15" s="64">
        <v>124</v>
      </c>
      <c r="E15" s="63">
        <f>0+F15+M15</f>
        <v>0</v>
      </c>
      <c r="F15" s="63">
        <f>0+J15</f>
        <v>0</v>
      </c>
      <c r="G15" s="61" t="s">
        <v>89</v>
      </c>
      <c r="H15" s="61" t="s">
        <v>89</v>
      </c>
      <c r="I15" s="61" t="s">
        <v>89</v>
      </c>
      <c r="J15" s="62">
        <v>0</v>
      </c>
      <c r="K15" s="61" t="s">
        <v>89</v>
      </c>
      <c r="L15" s="61" t="s">
        <v>89</v>
      </c>
      <c r="M15" s="62">
        <v>0</v>
      </c>
    </row>
    <row r="16" spans="1:13" ht="45" x14ac:dyDescent="0.25">
      <c r="A16" s="80" t="s">
        <v>228</v>
      </c>
      <c r="B16" s="90">
        <v>1140</v>
      </c>
      <c r="C16" s="99">
        <v>120</v>
      </c>
      <c r="D16" s="64">
        <v>128</v>
      </c>
      <c r="E16" s="63">
        <f>0+F16+M16</f>
        <v>0</v>
      </c>
      <c r="F16" s="63">
        <f>0+J16</f>
        <v>0</v>
      </c>
      <c r="G16" s="61" t="s">
        <v>89</v>
      </c>
      <c r="H16" s="61" t="s">
        <v>89</v>
      </c>
      <c r="I16" s="61" t="s">
        <v>89</v>
      </c>
      <c r="J16" s="62">
        <v>0</v>
      </c>
      <c r="K16" s="61" t="s">
        <v>89</v>
      </c>
      <c r="L16" s="61" t="s">
        <v>89</v>
      </c>
      <c r="M16" s="62">
        <v>0</v>
      </c>
    </row>
    <row r="17" spans="1:13" x14ac:dyDescent="0.25">
      <c r="A17" s="80" t="s">
        <v>227</v>
      </c>
      <c r="B17" s="90">
        <v>1150</v>
      </c>
      <c r="C17" s="99">
        <v>120</v>
      </c>
      <c r="D17" s="64">
        <v>129</v>
      </c>
      <c r="E17" s="63">
        <f>0+F17+M17</f>
        <v>0</v>
      </c>
      <c r="F17" s="63">
        <f>0+J17</f>
        <v>0</v>
      </c>
      <c r="G17" s="61" t="s">
        <v>89</v>
      </c>
      <c r="H17" s="61" t="s">
        <v>89</v>
      </c>
      <c r="I17" s="61" t="s">
        <v>89</v>
      </c>
      <c r="J17" s="62">
        <v>0</v>
      </c>
      <c r="K17" s="61" t="s">
        <v>89</v>
      </c>
      <c r="L17" s="61" t="s">
        <v>89</v>
      </c>
      <c r="M17" s="62">
        <v>0</v>
      </c>
    </row>
    <row r="18" spans="1:13" s="54" customFormat="1" ht="30" x14ac:dyDescent="0.2">
      <c r="A18" s="85" t="s">
        <v>226</v>
      </c>
      <c r="B18" s="90" t="s">
        <v>225</v>
      </c>
      <c r="C18" s="99">
        <v>130</v>
      </c>
      <c r="D18" s="64" t="s">
        <v>89</v>
      </c>
      <c r="E18" s="63">
        <f>0+F18+L18+M18</f>
        <v>70733590.810000002</v>
      </c>
      <c r="F18" s="63">
        <f>0+G18+H18+J18</f>
        <v>70733590.810000002</v>
      </c>
      <c r="G18" s="63">
        <f>0+G19+G23+G25</f>
        <v>5720328.9800000004</v>
      </c>
      <c r="H18" s="96">
        <f>0+H23</f>
        <v>0</v>
      </c>
      <c r="I18" s="96" t="s">
        <v>89</v>
      </c>
      <c r="J18" s="63">
        <f>0+J20+J23+J24+J25</f>
        <v>65013261.829999998</v>
      </c>
      <c r="K18" s="96" t="s">
        <v>89</v>
      </c>
      <c r="L18" s="63">
        <f>0+L20+L23+L24+L25</f>
        <v>0</v>
      </c>
      <c r="M18" s="63">
        <f>0+M20</f>
        <v>0</v>
      </c>
    </row>
    <row r="19" spans="1:13" ht="75" x14ac:dyDescent="0.25">
      <c r="A19" s="80" t="s">
        <v>224</v>
      </c>
      <c r="B19" s="90">
        <v>1210</v>
      </c>
      <c r="C19" s="99">
        <v>130</v>
      </c>
      <c r="D19" s="64">
        <v>131</v>
      </c>
      <c r="E19" s="63">
        <f>0+F19</f>
        <v>5720328.9800000004</v>
      </c>
      <c r="F19" s="63">
        <f>0+G19</f>
        <v>5720328.9800000004</v>
      </c>
      <c r="G19" s="62">
        <v>5720328.9800000004</v>
      </c>
      <c r="H19" s="61" t="s">
        <v>89</v>
      </c>
      <c r="I19" s="61" t="s">
        <v>89</v>
      </c>
      <c r="J19" s="61" t="s">
        <v>89</v>
      </c>
      <c r="K19" s="61" t="s">
        <v>89</v>
      </c>
      <c r="L19" s="61" t="s">
        <v>89</v>
      </c>
      <c r="M19" s="61" t="s">
        <v>89</v>
      </c>
    </row>
    <row r="20" spans="1:13" ht="30" x14ac:dyDescent="0.25">
      <c r="A20" s="80" t="s">
        <v>223</v>
      </c>
      <c r="B20" s="90">
        <v>1230</v>
      </c>
      <c r="C20" s="99">
        <v>130</v>
      </c>
      <c r="D20" s="64">
        <v>131</v>
      </c>
      <c r="E20" s="63">
        <f>0+F20+L20+M20</f>
        <v>65000000</v>
      </c>
      <c r="F20" s="63">
        <f>0+J20</f>
        <v>65000000</v>
      </c>
      <c r="G20" s="96" t="s">
        <v>89</v>
      </c>
      <c r="H20" s="96" t="s">
        <v>89</v>
      </c>
      <c r="I20" s="96" t="s">
        <v>89</v>
      </c>
      <c r="J20" s="63">
        <f>0+J21+J22</f>
        <v>65000000</v>
      </c>
      <c r="K20" s="96" t="s">
        <v>89</v>
      </c>
      <c r="L20" s="63">
        <f>0+L21+L22</f>
        <v>0</v>
      </c>
      <c r="M20" s="63">
        <f>0+M21+M22</f>
        <v>0</v>
      </c>
    </row>
    <row r="21" spans="1:13" ht="30" x14ac:dyDescent="0.25">
      <c r="A21" s="79" t="s">
        <v>222</v>
      </c>
      <c r="B21" s="90" t="s">
        <v>221</v>
      </c>
      <c r="C21" s="99">
        <v>130</v>
      </c>
      <c r="D21" s="64">
        <v>131</v>
      </c>
      <c r="E21" s="63">
        <f>0+F21+L21+M21</f>
        <v>65000000</v>
      </c>
      <c r="F21" s="63">
        <f>0+J21</f>
        <v>65000000</v>
      </c>
      <c r="G21" s="61" t="s">
        <v>89</v>
      </c>
      <c r="H21" s="61" t="s">
        <v>89</v>
      </c>
      <c r="I21" s="61" t="s">
        <v>89</v>
      </c>
      <c r="J21" s="62">
        <v>65000000</v>
      </c>
      <c r="K21" s="61" t="s">
        <v>89</v>
      </c>
      <c r="L21" s="62">
        <v>0</v>
      </c>
      <c r="M21" s="62">
        <v>0</v>
      </c>
    </row>
    <row r="22" spans="1:13" ht="30" x14ac:dyDescent="0.25">
      <c r="A22" s="79" t="s">
        <v>220</v>
      </c>
      <c r="B22" s="90" t="s">
        <v>219</v>
      </c>
      <c r="C22" s="99">
        <v>130</v>
      </c>
      <c r="D22" s="64">
        <v>131</v>
      </c>
      <c r="E22" s="63">
        <f>0+F22+L22+M22</f>
        <v>0</v>
      </c>
      <c r="F22" s="63">
        <f>0+J22</f>
        <v>0</v>
      </c>
      <c r="G22" s="61" t="s">
        <v>89</v>
      </c>
      <c r="H22" s="61" t="s">
        <v>89</v>
      </c>
      <c r="I22" s="61" t="s">
        <v>89</v>
      </c>
      <c r="J22" s="62">
        <v>0</v>
      </c>
      <c r="K22" s="61" t="s">
        <v>89</v>
      </c>
      <c r="L22" s="62">
        <v>0</v>
      </c>
      <c r="M22" s="62">
        <v>0</v>
      </c>
    </row>
    <row r="23" spans="1:13" x14ac:dyDescent="0.25">
      <c r="A23" s="80" t="s">
        <v>218</v>
      </c>
      <c r="B23" s="90" t="s">
        <v>217</v>
      </c>
      <c r="C23" s="99">
        <v>130</v>
      </c>
      <c r="D23" s="64">
        <v>134</v>
      </c>
      <c r="E23" s="63">
        <f>0+F23+L23</f>
        <v>13261.83</v>
      </c>
      <c r="F23" s="63">
        <f>0+G23+H23+J23</f>
        <v>13261.83</v>
      </c>
      <c r="G23" s="61">
        <v>0</v>
      </c>
      <c r="H23" s="61">
        <v>0</v>
      </c>
      <c r="I23" s="61" t="s">
        <v>89</v>
      </c>
      <c r="J23" s="62">
        <v>13261.83</v>
      </c>
      <c r="K23" s="61" t="s">
        <v>89</v>
      </c>
      <c r="L23" s="62">
        <v>0</v>
      </c>
      <c r="M23" s="61" t="s">
        <v>89</v>
      </c>
    </row>
    <row r="24" spans="1:13" x14ac:dyDescent="0.25">
      <c r="A24" s="80" t="s">
        <v>216</v>
      </c>
      <c r="B24" s="90">
        <v>1250</v>
      </c>
      <c r="C24" s="64">
        <v>130</v>
      </c>
      <c r="D24" s="64">
        <v>135</v>
      </c>
      <c r="E24" s="63">
        <f>0+F24+L24</f>
        <v>0</v>
      </c>
      <c r="F24" s="63">
        <f>0+J24</f>
        <v>0</v>
      </c>
      <c r="G24" s="61" t="s">
        <v>89</v>
      </c>
      <c r="H24" s="61" t="s">
        <v>89</v>
      </c>
      <c r="I24" s="61" t="s">
        <v>89</v>
      </c>
      <c r="J24" s="62">
        <v>0</v>
      </c>
      <c r="K24" s="61" t="s">
        <v>89</v>
      </c>
      <c r="L24" s="62">
        <v>0</v>
      </c>
      <c r="M24" s="61" t="s">
        <v>89</v>
      </c>
    </row>
    <row r="25" spans="1:13" ht="30" x14ac:dyDescent="0.25">
      <c r="A25" s="80" t="s">
        <v>215</v>
      </c>
      <c r="B25" s="90">
        <v>1260</v>
      </c>
      <c r="C25" s="64">
        <v>130</v>
      </c>
      <c r="D25" s="64">
        <v>139</v>
      </c>
      <c r="E25" s="63">
        <f>0+F25+L25</f>
        <v>0</v>
      </c>
      <c r="F25" s="63">
        <f>0+G25+J25</f>
        <v>0</v>
      </c>
      <c r="G25" s="61">
        <v>0</v>
      </c>
      <c r="H25" s="61" t="s">
        <v>89</v>
      </c>
      <c r="I25" s="61" t="s">
        <v>89</v>
      </c>
      <c r="J25" s="62">
        <v>0</v>
      </c>
      <c r="K25" s="61" t="s">
        <v>89</v>
      </c>
      <c r="L25" s="62">
        <v>0</v>
      </c>
      <c r="M25" s="61" t="s">
        <v>89</v>
      </c>
    </row>
    <row r="26" spans="1:13" ht="30" x14ac:dyDescent="0.25">
      <c r="A26" s="85" t="s">
        <v>214</v>
      </c>
      <c r="B26" s="90">
        <v>1300</v>
      </c>
      <c r="C26" s="64">
        <v>140</v>
      </c>
      <c r="D26" s="64" t="s">
        <v>89</v>
      </c>
      <c r="E26" s="63">
        <f>0+F26</f>
        <v>0</v>
      </c>
      <c r="F26" s="63">
        <f>0+J26</f>
        <v>0</v>
      </c>
      <c r="G26" s="96" t="s">
        <v>89</v>
      </c>
      <c r="H26" s="96" t="s">
        <v>89</v>
      </c>
      <c r="I26" s="96" t="s">
        <v>89</v>
      </c>
      <c r="J26" s="63">
        <f>0+J27+J28+J29+J30</f>
        <v>0</v>
      </c>
      <c r="K26" s="96" t="s">
        <v>89</v>
      </c>
      <c r="L26" s="96" t="s">
        <v>89</v>
      </c>
      <c r="M26" s="96" t="s">
        <v>89</v>
      </c>
    </row>
    <row r="27" spans="1:13" ht="45" x14ac:dyDescent="0.25">
      <c r="A27" s="80" t="s">
        <v>213</v>
      </c>
      <c r="B27" s="90">
        <v>1301</v>
      </c>
      <c r="C27" s="64">
        <v>140</v>
      </c>
      <c r="D27" s="64">
        <v>141</v>
      </c>
      <c r="E27" s="63">
        <f>0+F27</f>
        <v>0</v>
      </c>
      <c r="F27" s="63">
        <f>0+J27</f>
        <v>0</v>
      </c>
      <c r="G27" s="61" t="s">
        <v>89</v>
      </c>
      <c r="H27" s="61" t="s">
        <v>89</v>
      </c>
      <c r="I27" s="61" t="s">
        <v>89</v>
      </c>
      <c r="J27" s="62">
        <v>0</v>
      </c>
      <c r="K27" s="61" t="s">
        <v>89</v>
      </c>
      <c r="L27" s="61" t="s">
        <v>89</v>
      </c>
      <c r="M27" s="61" t="s">
        <v>89</v>
      </c>
    </row>
    <row r="28" spans="1:13" x14ac:dyDescent="0.25">
      <c r="A28" s="80" t="s">
        <v>212</v>
      </c>
      <c r="B28" s="90">
        <v>1302</v>
      </c>
      <c r="C28" s="64">
        <v>140</v>
      </c>
      <c r="D28" s="64">
        <v>143</v>
      </c>
      <c r="E28" s="63">
        <f>0+F28</f>
        <v>0</v>
      </c>
      <c r="F28" s="63">
        <f>0+J28</f>
        <v>0</v>
      </c>
      <c r="G28" s="61" t="s">
        <v>89</v>
      </c>
      <c r="H28" s="61" t="s">
        <v>89</v>
      </c>
      <c r="I28" s="61" t="s">
        <v>89</v>
      </c>
      <c r="J28" s="62">
        <v>0</v>
      </c>
      <c r="K28" s="61" t="s">
        <v>89</v>
      </c>
      <c r="L28" s="61" t="s">
        <v>89</v>
      </c>
      <c r="M28" s="61" t="s">
        <v>89</v>
      </c>
    </row>
    <row r="29" spans="1:13" ht="30" x14ac:dyDescent="0.25">
      <c r="A29" s="80" t="s">
        <v>211</v>
      </c>
      <c r="B29" s="90">
        <v>1303</v>
      </c>
      <c r="C29" s="64">
        <v>140</v>
      </c>
      <c r="D29" s="64">
        <v>144</v>
      </c>
      <c r="E29" s="63">
        <f>0+F29</f>
        <v>0</v>
      </c>
      <c r="F29" s="63">
        <f>0+J29</f>
        <v>0</v>
      </c>
      <c r="G29" s="61" t="s">
        <v>89</v>
      </c>
      <c r="H29" s="61" t="s">
        <v>89</v>
      </c>
      <c r="I29" s="61" t="s">
        <v>89</v>
      </c>
      <c r="J29" s="62">
        <v>0</v>
      </c>
      <c r="K29" s="61" t="s">
        <v>89</v>
      </c>
      <c r="L29" s="61" t="s">
        <v>89</v>
      </c>
      <c r="M29" s="61" t="s">
        <v>89</v>
      </c>
    </row>
    <row r="30" spans="1:13" x14ac:dyDescent="0.25">
      <c r="A30" s="80" t="s">
        <v>210</v>
      </c>
      <c r="B30" s="90">
        <v>1304</v>
      </c>
      <c r="C30" s="64">
        <v>140</v>
      </c>
      <c r="D30" s="64">
        <v>145</v>
      </c>
      <c r="E30" s="63">
        <f>0+F30</f>
        <v>0</v>
      </c>
      <c r="F30" s="63">
        <f>0+J30</f>
        <v>0</v>
      </c>
      <c r="G30" s="61" t="s">
        <v>89</v>
      </c>
      <c r="H30" s="61" t="s">
        <v>89</v>
      </c>
      <c r="I30" s="61" t="s">
        <v>89</v>
      </c>
      <c r="J30" s="62">
        <v>0</v>
      </c>
      <c r="K30" s="61" t="s">
        <v>89</v>
      </c>
      <c r="L30" s="61" t="s">
        <v>89</v>
      </c>
      <c r="M30" s="61" t="s">
        <v>89</v>
      </c>
    </row>
    <row r="31" spans="1:13" x14ac:dyDescent="0.25">
      <c r="A31" s="85" t="s">
        <v>209</v>
      </c>
      <c r="B31" s="90" t="s">
        <v>208</v>
      </c>
      <c r="C31" s="64">
        <v>150</v>
      </c>
      <c r="D31" s="64" t="s">
        <v>89</v>
      </c>
      <c r="E31" s="63">
        <f>0+F31+M31</f>
        <v>25160191</v>
      </c>
      <c r="F31" s="63">
        <f>0+H31+I31+J31</f>
        <v>25160191</v>
      </c>
      <c r="G31" s="96" t="s">
        <v>89</v>
      </c>
      <c r="H31" s="96">
        <f>0+H32</f>
        <v>336179</v>
      </c>
      <c r="I31" s="96">
        <f>0+I35</f>
        <v>0</v>
      </c>
      <c r="J31" s="63">
        <f>0+J36+J41+J42+J43+J44</f>
        <v>24824012</v>
      </c>
      <c r="K31" s="63">
        <f>0+K36</f>
        <v>24824012</v>
      </c>
      <c r="L31" s="96" t="s">
        <v>89</v>
      </c>
      <c r="M31" s="63">
        <f>0+M43</f>
        <v>0</v>
      </c>
    </row>
    <row r="32" spans="1:13" ht="30" x14ac:dyDescent="0.25">
      <c r="A32" s="80" t="s">
        <v>207</v>
      </c>
      <c r="B32" s="90">
        <v>1410</v>
      </c>
      <c r="C32" s="64">
        <v>150</v>
      </c>
      <c r="D32" s="64">
        <v>152</v>
      </c>
      <c r="E32" s="63">
        <f t="shared" ref="E32:E42" si="0">0+F32</f>
        <v>336179</v>
      </c>
      <c r="F32" s="63">
        <f>0+H32</f>
        <v>336179</v>
      </c>
      <c r="G32" s="78" t="s">
        <v>89</v>
      </c>
      <c r="H32" s="96">
        <f>0+H33+H34</f>
        <v>336179</v>
      </c>
      <c r="I32" s="78" t="s">
        <v>89</v>
      </c>
      <c r="J32" s="78" t="s">
        <v>89</v>
      </c>
      <c r="K32" s="78" t="s">
        <v>89</v>
      </c>
      <c r="L32" s="78" t="s">
        <v>89</v>
      </c>
      <c r="M32" s="78" t="s">
        <v>89</v>
      </c>
    </row>
    <row r="33" spans="1:13" ht="30" x14ac:dyDescent="0.25">
      <c r="A33" s="89" t="s">
        <v>206</v>
      </c>
      <c r="B33" s="90">
        <v>14101</v>
      </c>
      <c r="C33" s="86">
        <v>150</v>
      </c>
      <c r="D33" s="86">
        <v>152</v>
      </c>
      <c r="E33" s="63">
        <f t="shared" si="0"/>
        <v>336179</v>
      </c>
      <c r="F33" s="63">
        <f>0+H33</f>
        <v>336179</v>
      </c>
      <c r="G33" s="61" t="s">
        <v>89</v>
      </c>
      <c r="H33" s="97">
        <v>336179</v>
      </c>
      <c r="I33" s="61" t="s">
        <v>89</v>
      </c>
      <c r="J33" s="61" t="s">
        <v>89</v>
      </c>
      <c r="K33" s="61" t="s">
        <v>89</v>
      </c>
      <c r="L33" s="61" t="s">
        <v>89</v>
      </c>
      <c r="M33" s="61" t="s">
        <v>89</v>
      </c>
    </row>
    <row r="34" spans="1:13" x14ac:dyDescent="0.25">
      <c r="A34" s="98" t="s">
        <v>205</v>
      </c>
      <c r="B34" s="90">
        <v>14102</v>
      </c>
      <c r="C34" s="86">
        <v>150</v>
      </c>
      <c r="D34" s="86">
        <v>162</v>
      </c>
      <c r="E34" s="63">
        <f t="shared" si="0"/>
        <v>0</v>
      </c>
      <c r="F34" s="63">
        <f>0+H34</f>
        <v>0</v>
      </c>
      <c r="G34" s="61" t="s">
        <v>89</v>
      </c>
      <c r="H34" s="97"/>
      <c r="I34" s="61" t="s">
        <v>89</v>
      </c>
      <c r="J34" s="61" t="s">
        <v>89</v>
      </c>
      <c r="K34" s="61" t="s">
        <v>89</v>
      </c>
      <c r="L34" s="61" t="s">
        <v>89</v>
      </c>
      <c r="M34" s="61" t="s">
        <v>89</v>
      </c>
    </row>
    <row r="35" spans="1:13" x14ac:dyDescent="0.25">
      <c r="A35" s="80" t="s">
        <v>204</v>
      </c>
      <c r="B35" s="90">
        <v>1420</v>
      </c>
      <c r="C35" s="64">
        <v>150</v>
      </c>
      <c r="D35" s="64">
        <v>162</v>
      </c>
      <c r="E35" s="63">
        <f t="shared" si="0"/>
        <v>0</v>
      </c>
      <c r="F35" s="63">
        <f>0+I35</f>
        <v>0</v>
      </c>
      <c r="G35" s="61" t="s">
        <v>89</v>
      </c>
      <c r="H35" s="61" t="s">
        <v>89</v>
      </c>
      <c r="I35" s="97">
        <v>0</v>
      </c>
      <c r="J35" s="61" t="s">
        <v>89</v>
      </c>
      <c r="K35" s="61" t="s">
        <v>89</v>
      </c>
      <c r="L35" s="61" t="s">
        <v>89</v>
      </c>
      <c r="M35" s="61" t="s">
        <v>89</v>
      </c>
    </row>
    <row r="36" spans="1:13" ht="60" x14ac:dyDescent="0.25">
      <c r="A36" s="80" t="s">
        <v>203</v>
      </c>
      <c r="B36" s="90">
        <v>1430</v>
      </c>
      <c r="C36" s="64">
        <v>150</v>
      </c>
      <c r="D36" s="64">
        <v>152</v>
      </c>
      <c r="E36" s="63">
        <f t="shared" si="0"/>
        <v>24824012</v>
      </c>
      <c r="F36" s="63">
        <f t="shared" ref="F36:F55" si="1">0+J36</f>
        <v>24824012</v>
      </c>
      <c r="G36" s="78" t="s">
        <v>89</v>
      </c>
      <c r="H36" s="78" t="s">
        <v>89</v>
      </c>
      <c r="I36" s="78" t="s">
        <v>89</v>
      </c>
      <c r="J36" s="63">
        <f>0+J37+J38</f>
        <v>24824012</v>
      </c>
      <c r="K36" s="63">
        <f>0+K38</f>
        <v>24824012</v>
      </c>
      <c r="L36" s="78" t="s">
        <v>89</v>
      </c>
      <c r="M36" s="78" t="s">
        <v>89</v>
      </c>
    </row>
    <row r="37" spans="1:13" ht="45" x14ac:dyDescent="0.25">
      <c r="A37" s="79" t="s">
        <v>202</v>
      </c>
      <c r="B37" s="90">
        <v>1431</v>
      </c>
      <c r="C37" s="64">
        <v>150</v>
      </c>
      <c r="D37" s="64">
        <v>152</v>
      </c>
      <c r="E37" s="63">
        <f t="shared" si="0"/>
        <v>0</v>
      </c>
      <c r="F37" s="63">
        <f t="shared" si="1"/>
        <v>0</v>
      </c>
      <c r="G37" s="61" t="s">
        <v>89</v>
      </c>
      <c r="H37" s="61" t="s">
        <v>89</v>
      </c>
      <c r="I37" s="61" t="s">
        <v>89</v>
      </c>
      <c r="J37" s="62">
        <v>0</v>
      </c>
      <c r="K37" s="61" t="s">
        <v>89</v>
      </c>
      <c r="L37" s="61" t="s">
        <v>89</v>
      </c>
      <c r="M37" s="61" t="s">
        <v>89</v>
      </c>
    </row>
    <row r="38" spans="1:13" x14ac:dyDescent="0.25">
      <c r="A38" s="79" t="s">
        <v>201</v>
      </c>
      <c r="B38" s="90">
        <v>1432</v>
      </c>
      <c r="C38" s="64">
        <v>150</v>
      </c>
      <c r="D38" s="64">
        <v>152</v>
      </c>
      <c r="E38" s="63">
        <f t="shared" si="0"/>
        <v>24824012</v>
      </c>
      <c r="F38" s="63">
        <f t="shared" si="1"/>
        <v>24824012</v>
      </c>
      <c r="G38" s="96" t="s">
        <v>89</v>
      </c>
      <c r="H38" s="96" t="s">
        <v>89</v>
      </c>
      <c r="I38" s="96" t="s">
        <v>89</v>
      </c>
      <c r="J38" s="63">
        <f>0+J39+J40</f>
        <v>24824012</v>
      </c>
      <c r="K38" s="63">
        <f>0+K39</f>
        <v>24824012</v>
      </c>
      <c r="L38" s="96" t="s">
        <v>89</v>
      </c>
      <c r="M38" s="96" t="s">
        <v>89</v>
      </c>
    </row>
    <row r="39" spans="1:13" ht="30" x14ac:dyDescent="0.25">
      <c r="A39" s="79" t="s">
        <v>200</v>
      </c>
      <c r="B39" s="90">
        <v>14321</v>
      </c>
      <c r="C39" s="64">
        <v>150</v>
      </c>
      <c r="D39" s="64">
        <v>152</v>
      </c>
      <c r="E39" s="63">
        <f t="shared" si="0"/>
        <v>24824012</v>
      </c>
      <c r="F39" s="63">
        <f t="shared" si="1"/>
        <v>24824012</v>
      </c>
      <c r="G39" s="61" t="s">
        <v>89</v>
      </c>
      <c r="H39" s="61" t="s">
        <v>89</v>
      </c>
      <c r="I39" s="61" t="s">
        <v>89</v>
      </c>
      <c r="J39" s="62">
        <v>24824012</v>
      </c>
      <c r="K39" s="62">
        <v>24824012</v>
      </c>
      <c r="L39" s="61" t="s">
        <v>89</v>
      </c>
      <c r="M39" s="61" t="s">
        <v>89</v>
      </c>
    </row>
    <row r="40" spans="1:13" x14ac:dyDescent="0.25">
      <c r="A40" s="79" t="s">
        <v>199</v>
      </c>
      <c r="B40" s="90">
        <v>14322</v>
      </c>
      <c r="C40" s="64">
        <v>150</v>
      </c>
      <c r="D40" s="64">
        <v>152</v>
      </c>
      <c r="E40" s="63">
        <f t="shared" si="0"/>
        <v>0</v>
      </c>
      <c r="F40" s="63">
        <f t="shared" si="1"/>
        <v>0</v>
      </c>
      <c r="G40" s="61" t="s">
        <v>89</v>
      </c>
      <c r="H40" s="61" t="s">
        <v>89</v>
      </c>
      <c r="I40" s="61" t="s">
        <v>89</v>
      </c>
      <c r="J40" s="62">
        <v>0</v>
      </c>
      <c r="K40" s="61" t="s">
        <v>89</v>
      </c>
      <c r="L40" s="61" t="s">
        <v>89</v>
      </c>
      <c r="M40" s="61" t="s">
        <v>89</v>
      </c>
    </row>
    <row r="41" spans="1:13" ht="45" x14ac:dyDescent="0.25">
      <c r="A41" s="80" t="s">
        <v>198</v>
      </c>
      <c r="B41" s="90">
        <v>1440</v>
      </c>
      <c r="C41" s="64">
        <v>150</v>
      </c>
      <c r="D41" s="64">
        <v>155</v>
      </c>
      <c r="E41" s="63">
        <f t="shared" si="0"/>
        <v>0</v>
      </c>
      <c r="F41" s="63">
        <f t="shared" si="1"/>
        <v>0</v>
      </c>
      <c r="G41" s="61" t="s">
        <v>89</v>
      </c>
      <c r="H41" s="61" t="s">
        <v>89</v>
      </c>
      <c r="I41" s="61" t="s">
        <v>89</v>
      </c>
      <c r="J41" s="62">
        <v>0</v>
      </c>
      <c r="K41" s="61" t="s">
        <v>89</v>
      </c>
      <c r="L41" s="61" t="s">
        <v>89</v>
      </c>
      <c r="M41" s="61" t="s">
        <v>89</v>
      </c>
    </row>
    <row r="42" spans="1:13" ht="30" x14ac:dyDescent="0.25">
      <c r="A42" s="80" t="s">
        <v>197</v>
      </c>
      <c r="B42" s="90">
        <v>1450</v>
      </c>
      <c r="C42" s="64">
        <v>150</v>
      </c>
      <c r="D42" s="64">
        <v>156</v>
      </c>
      <c r="E42" s="63">
        <f t="shared" si="0"/>
        <v>0</v>
      </c>
      <c r="F42" s="63">
        <f t="shared" si="1"/>
        <v>0</v>
      </c>
      <c r="G42" s="61" t="s">
        <v>89</v>
      </c>
      <c r="H42" s="61" t="s">
        <v>89</v>
      </c>
      <c r="I42" s="61" t="s">
        <v>89</v>
      </c>
      <c r="J42" s="62"/>
      <c r="K42" s="61" t="s">
        <v>89</v>
      </c>
      <c r="L42" s="61" t="s">
        <v>89</v>
      </c>
      <c r="M42" s="61" t="s">
        <v>89</v>
      </c>
    </row>
    <row r="43" spans="1:13" ht="30" x14ac:dyDescent="0.25">
      <c r="A43" s="80" t="s">
        <v>196</v>
      </c>
      <c r="B43" s="90">
        <v>1460</v>
      </c>
      <c r="C43" s="64">
        <v>150</v>
      </c>
      <c r="D43" s="64">
        <v>157</v>
      </c>
      <c r="E43" s="63">
        <f>0+F43+M43</f>
        <v>0</v>
      </c>
      <c r="F43" s="63">
        <f t="shared" si="1"/>
        <v>0</v>
      </c>
      <c r="G43" s="61" t="s">
        <v>89</v>
      </c>
      <c r="H43" s="61" t="s">
        <v>89</v>
      </c>
      <c r="I43" s="61" t="s">
        <v>89</v>
      </c>
      <c r="J43" s="62"/>
      <c r="K43" s="61" t="s">
        <v>89</v>
      </c>
      <c r="L43" s="61" t="s">
        <v>89</v>
      </c>
      <c r="M43" s="62"/>
    </row>
    <row r="44" spans="1:13" s="84" customFormat="1" x14ac:dyDescent="0.25">
      <c r="A44" s="80" t="s">
        <v>195</v>
      </c>
      <c r="B44" s="90">
        <v>1470</v>
      </c>
      <c r="C44" s="64">
        <v>150</v>
      </c>
      <c r="D44" s="64">
        <v>158</v>
      </c>
      <c r="E44" s="63">
        <f t="shared" ref="E44:E57" si="2">0+F44</f>
        <v>0</v>
      </c>
      <c r="F44" s="63">
        <f t="shared" si="1"/>
        <v>0</v>
      </c>
      <c r="G44" s="95" t="s">
        <v>89</v>
      </c>
      <c r="H44" s="61" t="s">
        <v>89</v>
      </c>
      <c r="I44" s="61" t="s">
        <v>89</v>
      </c>
      <c r="J44" s="62"/>
      <c r="K44" s="61" t="s">
        <v>89</v>
      </c>
      <c r="L44" s="61" t="s">
        <v>89</v>
      </c>
      <c r="M44" s="61" t="s">
        <v>89</v>
      </c>
    </row>
    <row r="45" spans="1:13" s="94" customFormat="1" x14ac:dyDescent="0.25">
      <c r="A45" s="85" t="s">
        <v>194</v>
      </c>
      <c r="B45" s="90" t="s">
        <v>193</v>
      </c>
      <c r="C45" s="64">
        <v>180</v>
      </c>
      <c r="D45" s="64" t="s">
        <v>89</v>
      </c>
      <c r="E45" s="63">
        <f t="shared" si="2"/>
        <v>0</v>
      </c>
      <c r="F45" s="63">
        <f t="shared" si="1"/>
        <v>0</v>
      </c>
      <c r="G45" s="63" t="s">
        <v>89</v>
      </c>
      <c r="H45" s="63" t="s">
        <v>89</v>
      </c>
      <c r="I45" s="63" t="s">
        <v>89</v>
      </c>
      <c r="J45" s="63">
        <f>0+J46</f>
        <v>0</v>
      </c>
      <c r="K45" s="63" t="s">
        <v>89</v>
      </c>
      <c r="L45" s="63" t="s">
        <v>89</v>
      </c>
      <c r="M45" s="63" t="s">
        <v>89</v>
      </c>
    </row>
    <row r="46" spans="1:13" x14ac:dyDescent="0.25">
      <c r="A46" s="80" t="s">
        <v>192</v>
      </c>
      <c r="B46" s="90" t="s">
        <v>191</v>
      </c>
      <c r="C46" s="64">
        <v>180</v>
      </c>
      <c r="D46" s="64">
        <v>189</v>
      </c>
      <c r="E46" s="63">
        <f t="shared" si="2"/>
        <v>0</v>
      </c>
      <c r="F46" s="63">
        <f t="shared" si="1"/>
        <v>0</v>
      </c>
      <c r="G46" s="61" t="s">
        <v>89</v>
      </c>
      <c r="H46" s="61" t="s">
        <v>89</v>
      </c>
      <c r="I46" s="61" t="s">
        <v>89</v>
      </c>
      <c r="J46" s="62">
        <v>0</v>
      </c>
      <c r="K46" s="61" t="s">
        <v>89</v>
      </c>
      <c r="L46" s="61" t="s">
        <v>89</v>
      </c>
      <c r="M46" s="61">
        <v>0</v>
      </c>
    </row>
    <row r="47" spans="1:13" x14ac:dyDescent="0.25">
      <c r="A47" s="85" t="s">
        <v>190</v>
      </c>
      <c r="B47" s="90" t="s">
        <v>189</v>
      </c>
      <c r="C47" s="64">
        <v>400</v>
      </c>
      <c r="D47" s="64" t="s">
        <v>89</v>
      </c>
      <c r="E47" s="63">
        <f t="shared" si="2"/>
        <v>0</v>
      </c>
      <c r="F47" s="63">
        <f t="shared" si="1"/>
        <v>0</v>
      </c>
      <c r="G47" s="63" t="s">
        <v>89</v>
      </c>
      <c r="H47" s="63" t="s">
        <v>89</v>
      </c>
      <c r="I47" s="63" t="s">
        <v>89</v>
      </c>
      <c r="J47" s="63">
        <f>0+J48+J49+J50</f>
        <v>0</v>
      </c>
      <c r="K47" s="63" t="s">
        <v>89</v>
      </c>
      <c r="L47" s="63" t="s">
        <v>89</v>
      </c>
      <c r="M47" s="63" t="s">
        <v>89</v>
      </c>
    </row>
    <row r="48" spans="1:13" ht="30" x14ac:dyDescent="0.25">
      <c r="A48" s="80" t="s">
        <v>188</v>
      </c>
      <c r="B48" s="90" t="s">
        <v>187</v>
      </c>
      <c r="C48" s="64">
        <v>410</v>
      </c>
      <c r="D48" s="93" t="s">
        <v>89</v>
      </c>
      <c r="E48" s="63">
        <f t="shared" si="2"/>
        <v>0</v>
      </c>
      <c r="F48" s="63">
        <f t="shared" si="1"/>
        <v>0</v>
      </c>
      <c r="G48" s="61" t="s">
        <v>89</v>
      </c>
      <c r="H48" s="61" t="s">
        <v>89</v>
      </c>
      <c r="I48" s="61" t="s">
        <v>89</v>
      </c>
      <c r="J48" s="62">
        <v>0</v>
      </c>
      <c r="K48" s="61" t="s">
        <v>89</v>
      </c>
      <c r="L48" s="61" t="s">
        <v>89</v>
      </c>
      <c r="M48" s="61" t="s">
        <v>89</v>
      </c>
    </row>
    <row r="49" spans="1:13" x14ac:dyDescent="0.25">
      <c r="A49" s="80" t="s">
        <v>186</v>
      </c>
      <c r="B49" s="90" t="s">
        <v>185</v>
      </c>
      <c r="C49" s="64">
        <v>420</v>
      </c>
      <c r="D49" s="93" t="s">
        <v>89</v>
      </c>
      <c r="E49" s="63">
        <f t="shared" si="2"/>
        <v>0</v>
      </c>
      <c r="F49" s="63">
        <f t="shared" si="1"/>
        <v>0</v>
      </c>
      <c r="G49" s="61" t="s">
        <v>89</v>
      </c>
      <c r="H49" s="61" t="s">
        <v>89</v>
      </c>
      <c r="I49" s="61" t="s">
        <v>89</v>
      </c>
      <c r="J49" s="62">
        <v>0</v>
      </c>
      <c r="K49" s="61" t="s">
        <v>89</v>
      </c>
      <c r="L49" s="61" t="s">
        <v>89</v>
      </c>
      <c r="M49" s="61" t="s">
        <v>89</v>
      </c>
    </row>
    <row r="50" spans="1:13" x14ac:dyDescent="0.25">
      <c r="A50" s="80" t="s">
        <v>184</v>
      </c>
      <c r="B50" s="90" t="s">
        <v>183</v>
      </c>
      <c r="C50" s="64">
        <v>440</v>
      </c>
      <c r="D50" s="93" t="s">
        <v>89</v>
      </c>
      <c r="E50" s="63">
        <f t="shared" si="2"/>
        <v>0</v>
      </c>
      <c r="F50" s="63">
        <f t="shared" si="1"/>
        <v>0</v>
      </c>
      <c r="G50" s="78" t="s">
        <v>89</v>
      </c>
      <c r="H50" s="78" t="s">
        <v>89</v>
      </c>
      <c r="I50" s="78" t="s">
        <v>89</v>
      </c>
      <c r="J50" s="63">
        <f>0+J51+J52+J53+J54+J55</f>
        <v>0</v>
      </c>
      <c r="K50" s="78" t="s">
        <v>89</v>
      </c>
      <c r="L50" s="78" t="s">
        <v>89</v>
      </c>
      <c r="M50" s="78" t="s">
        <v>89</v>
      </c>
    </row>
    <row r="51" spans="1:13" x14ac:dyDescent="0.25">
      <c r="A51" s="79" t="s">
        <v>182</v>
      </c>
      <c r="B51" s="90">
        <v>1941</v>
      </c>
      <c r="C51" s="64">
        <v>440</v>
      </c>
      <c r="D51" s="64">
        <v>131</v>
      </c>
      <c r="E51" s="63">
        <f t="shared" si="2"/>
        <v>0</v>
      </c>
      <c r="F51" s="63">
        <f t="shared" si="1"/>
        <v>0</v>
      </c>
      <c r="G51" s="61" t="s">
        <v>89</v>
      </c>
      <c r="H51" s="61" t="s">
        <v>89</v>
      </c>
      <c r="I51" s="61" t="s">
        <v>89</v>
      </c>
      <c r="J51" s="62">
        <v>0</v>
      </c>
      <c r="K51" s="61" t="s">
        <v>89</v>
      </c>
      <c r="L51" s="61" t="s">
        <v>89</v>
      </c>
      <c r="M51" s="61" t="s">
        <v>89</v>
      </c>
    </row>
    <row r="52" spans="1:13" x14ac:dyDescent="0.25">
      <c r="A52" s="79" t="s">
        <v>181</v>
      </c>
      <c r="B52" s="90">
        <v>1942</v>
      </c>
      <c r="C52" s="64">
        <v>440</v>
      </c>
      <c r="D52" s="64">
        <v>442</v>
      </c>
      <c r="E52" s="63">
        <f t="shared" si="2"/>
        <v>0</v>
      </c>
      <c r="F52" s="63">
        <f t="shared" si="1"/>
        <v>0</v>
      </c>
      <c r="G52" s="61" t="s">
        <v>89</v>
      </c>
      <c r="H52" s="61" t="s">
        <v>89</v>
      </c>
      <c r="I52" s="61" t="s">
        <v>89</v>
      </c>
      <c r="J52" s="62">
        <v>0</v>
      </c>
      <c r="K52" s="61" t="s">
        <v>89</v>
      </c>
      <c r="L52" s="61" t="s">
        <v>89</v>
      </c>
      <c r="M52" s="61" t="s">
        <v>89</v>
      </c>
    </row>
    <row r="53" spans="1:13" x14ac:dyDescent="0.25">
      <c r="A53" s="79" t="s">
        <v>180</v>
      </c>
      <c r="B53" s="90">
        <v>1943</v>
      </c>
      <c r="C53" s="64">
        <v>440</v>
      </c>
      <c r="D53" s="64">
        <v>444</v>
      </c>
      <c r="E53" s="63">
        <f t="shared" si="2"/>
        <v>0</v>
      </c>
      <c r="F53" s="63">
        <f t="shared" si="1"/>
        <v>0</v>
      </c>
      <c r="G53" s="61" t="s">
        <v>89</v>
      </c>
      <c r="H53" s="61" t="s">
        <v>89</v>
      </c>
      <c r="I53" s="61" t="s">
        <v>89</v>
      </c>
      <c r="J53" s="62">
        <v>0</v>
      </c>
      <c r="K53" s="61" t="s">
        <v>89</v>
      </c>
      <c r="L53" s="61" t="s">
        <v>89</v>
      </c>
      <c r="M53" s="61" t="s">
        <v>89</v>
      </c>
    </row>
    <row r="54" spans="1:13" ht="30" x14ac:dyDescent="0.25">
      <c r="A54" s="79" t="s">
        <v>179</v>
      </c>
      <c r="B54" s="90">
        <v>1945</v>
      </c>
      <c r="C54" s="64">
        <v>440</v>
      </c>
      <c r="D54" s="64">
        <v>446</v>
      </c>
      <c r="E54" s="63">
        <f t="shared" si="2"/>
        <v>0</v>
      </c>
      <c r="F54" s="63">
        <f t="shared" si="1"/>
        <v>0</v>
      </c>
      <c r="G54" s="61" t="s">
        <v>89</v>
      </c>
      <c r="H54" s="61" t="s">
        <v>89</v>
      </c>
      <c r="I54" s="61" t="s">
        <v>89</v>
      </c>
      <c r="J54" s="62">
        <v>0</v>
      </c>
      <c r="K54" s="61" t="s">
        <v>89</v>
      </c>
      <c r="L54" s="61" t="s">
        <v>89</v>
      </c>
      <c r="M54" s="61" t="s">
        <v>89</v>
      </c>
    </row>
    <row r="55" spans="1:13" ht="30" x14ac:dyDescent="0.25">
      <c r="A55" s="79" t="s">
        <v>178</v>
      </c>
      <c r="B55" s="90">
        <v>1946</v>
      </c>
      <c r="C55" s="64">
        <v>440</v>
      </c>
      <c r="D55" s="64">
        <v>449</v>
      </c>
      <c r="E55" s="63">
        <f t="shared" si="2"/>
        <v>0</v>
      </c>
      <c r="F55" s="63">
        <f t="shared" si="1"/>
        <v>0</v>
      </c>
      <c r="G55" s="61" t="s">
        <v>89</v>
      </c>
      <c r="H55" s="61" t="s">
        <v>89</v>
      </c>
      <c r="I55" s="61" t="s">
        <v>89</v>
      </c>
      <c r="J55" s="62">
        <v>0</v>
      </c>
      <c r="K55" s="61" t="s">
        <v>89</v>
      </c>
      <c r="L55" s="61" t="s">
        <v>89</v>
      </c>
      <c r="M55" s="61" t="s">
        <v>89</v>
      </c>
    </row>
    <row r="56" spans="1:13" x14ac:dyDescent="0.25">
      <c r="A56" s="85" t="s">
        <v>177</v>
      </c>
      <c r="B56" s="90" t="s">
        <v>176</v>
      </c>
      <c r="C56" s="83" t="s">
        <v>89</v>
      </c>
      <c r="D56" s="83" t="s">
        <v>89</v>
      </c>
      <c r="E56" s="63">
        <f t="shared" si="2"/>
        <v>0</v>
      </c>
      <c r="F56" s="63">
        <f>0+G56+H56+I56+J56</f>
        <v>0</v>
      </c>
      <c r="G56" s="63">
        <f>0+G57</f>
        <v>0</v>
      </c>
      <c r="H56" s="63">
        <f>0+H57</f>
        <v>0</v>
      </c>
      <c r="I56" s="78">
        <f>0+I57</f>
        <v>0</v>
      </c>
      <c r="J56" s="63">
        <f>0+J57</f>
        <v>0</v>
      </c>
      <c r="K56" s="63">
        <f>0+K57</f>
        <v>0</v>
      </c>
      <c r="L56" s="78" t="s">
        <v>89</v>
      </c>
      <c r="M56" s="78" t="s">
        <v>89</v>
      </c>
    </row>
    <row r="57" spans="1:13" ht="45" x14ac:dyDescent="0.25">
      <c r="A57" s="80" t="s">
        <v>175</v>
      </c>
      <c r="B57" s="90" t="s">
        <v>174</v>
      </c>
      <c r="C57" s="64">
        <v>510</v>
      </c>
      <c r="D57" s="64">
        <v>510</v>
      </c>
      <c r="E57" s="63">
        <f t="shared" si="2"/>
        <v>0</v>
      </c>
      <c r="F57" s="63">
        <f>0+G57+H57+I57+J57</f>
        <v>0</v>
      </c>
      <c r="G57" s="62"/>
      <c r="H57" s="62"/>
      <c r="I57" s="61"/>
      <c r="J57" s="62"/>
      <c r="K57" s="62"/>
      <c r="L57" s="61" t="s">
        <v>89</v>
      </c>
      <c r="M57" s="61" t="s">
        <v>89</v>
      </c>
    </row>
    <row r="58" spans="1:13" x14ac:dyDescent="0.25">
      <c r="A58" s="71" t="s">
        <v>173</v>
      </c>
      <c r="B58" s="92" t="s">
        <v>172</v>
      </c>
      <c r="C58" s="91" t="s">
        <v>89</v>
      </c>
      <c r="D58" s="91" t="s">
        <v>89</v>
      </c>
      <c r="E58" s="69">
        <f>0+ROUND(F58+L58+M58,2)</f>
        <v>96442106.180000007</v>
      </c>
      <c r="F58" s="69">
        <f>0+ROUND(G58+H58+I58+J58,2)</f>
        <v>96442106.180000007</v>
      </c>
      <c r="G58" s="69">
        <f>0+ROUND(G59+G85+G98+G109+G111+G119,2)</f>
        <v>7635872.71</v>
      </c>
      <c r="H58" s="69">
        <f>0+ROUND(H59+H85+H96+H98+H111+H119,2)</f>
        <v>336179</v>
      </c>
      <c r="I58" s="69">
        <f>0+ROUND(I119+I162,2)</f>
        <v>0</v>
      </c>
      <c r="J58" s="69">
        <f>0+ROUND(J59+J85+J98+J109+J111+J119,2)</f>
        <v>88470054.469999999</v>
      </c>
      <c r="K58" s="69">
        <f>0+ROUND(K59+K85+K119,2)</f>
        <v>27424591.25</v>
      </c>
      <c r="L58" s="69">
        <f>0+ROUND(L119,2)</f>
        <v>0</v>
      </c>
      <c r="M58" s="69">
        <f>0+ROUND(M59+M98+M109+M119,2)</f>
        <v>0</v>
      </c>
    </row>
    <row r="59" spans="1:13" ht="30" x14ac:dyDescent="0.25">
      <c r="A59" s="73" t="s">
        <v>171</v>
      </c>
      <c r="B59" s="90" t="s">
        <v>170</v>
      </c>
      <c r="C59" s="64">
        <v>110</v>
      </c>
      <c r="D59" s="64" t="s">
        <v>89</v>
      </c>
      <c r="E59" s="63">
        <f>0+F59+M59</f>
        <v>86594634.980000004</v>
      </c>
      <c r="F59" s="63">
        <f t="shared" ref="F59:F64" si="3">0+G59+H59+J59</f>
        <v>86594634.980000004</v>
      </c>
      <c r="G59" s="63">
        <f>0+G60+G63+G70+G74</f>
        <v>1915543.73</v>
      </c>
      <c r="H59" s="63">
        <f>0+H60+H63+H70+H74</f>
        <v>0</v>
      </c>
      <c r="I59" s="78" t="s">
        <v>89</v>
      </c>
      <c r="J59" s="63">
        <f>0+J60+J63+J70+J74</f>
        <v>84679091.25</v>
      </c>
      <c r="K59" s="63">
        <f>0+K60+K63+K70+K74</f>
        <v>27317591.25</v>
      </c>
      <c r="L59" s="78">
        <f>0+L70</f>
        <v>0</v>
      </c>
      <c r="M59" s="63">
        <f>0+M60+M63+M70+M74</f>
        <v>0</v>
      </c>
    </row>
    <row r="60" spans="1:13" ht="30" x14ac:dyDescent="0.25">
      <c r="A60" s="80" t="s">
        <v>169</v>
      </c>
      <c r="B60" s="90" t="s">
        <v>168</v>
      </c>
      <c r="C60" s="64">
        <v>111</v>
      </c>
      <c r="D60" s="83" t="s">
        <v>89</v>
      </c>
      <c r="E60" s="63">
        <f>0+F60+M60</f>
        <v>66519443.140000001</v>
      </c>
      <c r="F60" s="63">
        <f t="shared" si="3"/>
        <v>66519443.140000001</v>
      </c>
      <c r="G60" s="63">
        <f>0+G61+G62</f>
        <v>1473551.25</v>
      </c>
      <c r="H60" s="63">
        <f>0+H61+H62</f>
        <v>0</v>
      </c>
      <c r="I60" s="78" t="s">
        <v>89</v>
      </c>
      <c r="J60" s="63">
        <f>0+J61+J62</f>
        <v>65045891.890000001</v>
      </c>
      <c r="K60" s="63">
        <f>0+K61+K62</f>
        <v>20985891.890000001</v>
      </c>
      <c r="L60" s="78" t="s">
        <v>89</v>
      </c>
      <c r="M60" s="63">
        <f>0+M61</f>
        <v>0</v>
      </c>
    </row>
    <row r="61" spans="1:13" ht="30" x14ac:dyDescent="0.25">
      <c r="A61" s="79" t="s">
        <v>167</v>
      </c>
      <c r="B61" s="90" t="s">
        <v>166</v>
      </c>
      <c r="C61" s="64">
        <v>111</v>
      </c>
      <c r="D61" s="64">
        <v>211</v>
      </c>
      <c r="E61" s="63">
        <f>0+F61+M61</f>
        <v>66429443.140000001</v>
      </c>
      <c r="F61" s="63">
        <f t="shared" si="3"/>
        <v>66429443.140000001</v>
      </c>
      <c r="G61" s="62">
        <v>1463551.25</v>
      </c>
      <c r="H61" s="62">
        <v>0</v>
      </c>
      <c r="I61" s="61" t="s">
        <v>89</v>
      </c>
      <c r="J61" s="62">
        <v>64965891.890000001</v>
      </c>
      <c r="K61" s="62">
        <v>20965891.890000001</v>
      </c>
      <c r="L61" s="61" t="s">
        <v>89</v>
      </c>
      <c r="M61" s="62">
        <v>0</v>
      </c>
    </row>
    <row r="62" spans="1:13" ht="30" x14ac:dyDescent="0.25">
      <c r="A62" s="79" t="s">
        <v>129</v>
      </c>
      <c r="B62" s="90">
        <v>2112</v>
      </c>
      <c r="C62" s="64">
        <v>111</v>
      </c>
      <c r="D62" s="64">
        <v>266</v>
      </c>
      <c r="E62" s="63">
        <f>0+F62</f>
        <v>90000</v>
      </c>
      <c r="F62" s="63">
        <f t="shared" si="3"/>
        <v>90000</v>
      </c>
      <c r="G62" s="62">
        <v>10000</v>
      </c>
      <c r="H62" s="62">
        <v>0</v>
      </c>
      <c r="I62" s="61" t="s">
        <v>89</v>
      </c>
      <c r="J62" s="62">
        <v>80000</v>
      </c>
      <c r="K62" s="62">
        <v>20000</v>
      </c>
      <c r="L62" s="61" t="s">
        <v>89</v>
      </c>
      <c r="M62" s="61" t="s">
        <v>89</v>
      </c>
    </row>
    <row r="63" spans="1:13" ht="30" x14ac:dyDescent="0.25">
      <c r="A63" s="80" t="s">
        <v>165</v>
      </c>
      <c r="B63" s="90" t="s">
        <v>164</v>
      </c>
      <c r="C63" s="64">
        <v>112</v>
      </c>
      <c r="D63" s="83" t="s">
        <v>89</v>
      </c>
      <c r="E63" s="63">
        <f>0+F63+M63</f>
        <v>13500</v>
      </c>
      <c r="F63" s="63">
        <f t="shared" si="3"/>
        <v>13500</v>
      </c>
      <c r="G63" s="63">
        <f>0+G64+G65+G67+G68+G69</f>
        <v>0</v>
      </c>
      <c r="H63" s="63">
        <f>0+H64+H67+H68+H69</f>
        <v>0</v>
      </c>
      <c r="I63" s="78" t="s">
        <v>89</v>
      </c>
      <c r="J63" s="63">
        <f>0+J64+J65+J66+J67+J68+J69</f>
        <v>13500</v>
      </c>
      <c r="K63" s="63">
        <f>0+K69</f>
        <v>0</v>
      </c>
      <c r="L63" s="78" t="s">
        <v>89</v>
      </c>
      <c r="M63" s="63">
        <f>0+M64</f>
        <v>0</v>
      </c>
    </row>
    <row r="64" spans="1:13" x14ac:dyDescent="0.25">
      <c r="A64" s="79" t="s">
        <v>163</v>
      </c>
      <c r="B64" s="90">
        <v>2121</v>
      </c>
      <c r="C64" s="64">
        <v>112</v>
      </c>
      <c r="D64" s="83">
        <v>212</v>
      </c>
      <c r="E64" s="63">
        <f>0+F64+M64</f>
        <v>13500</v>
      </c>
      <c r="F64" s="63">
        <f t="shared" si="3"/>
        <v>13500</v>
      </c>
      <c r="G64" s="62">
        <v>0</v>
      </c>
      <c r="H64" s="62">
        <v>0</v>
      </c>
      <c r="I64" s="61" t="s">
        <v>89</v>
      </c>
      <c r="J64" s="62">
        <v>13500</v>
      </c>
      <c r="K64" s="61" t="s">
        <v>89</v>
      </c>
      <c r="L64" s="61" t="s">
        <v>89</v>
      </c>
      <c r="M64" s="62">
        <v>0</v>
      </c>
    </row>
    <row r="65" spans="1:13" ht="30" x14ac:dyDescent="0.25">
      <c r="A65" s="79" t="s">
        <v>162</v>
      </c>
      <c r="B65" s="90">
        <v>2122</v>
      </c>
      <c r="C65" s="64">
        <v>112</v>
      </c>
      <c r="D65" s="83">
        <v>214</v>
      </c>
      <c r="E65" s="63">
        <f>0+F65</f>
        <v>0</v>
      </c>
      <c r="F65" s="63">
        <f>0+G65+J65</f>
        <v>0</v>
      </c>
      <c r="G65" s="62">
        <v>0</v>
      </c>
      <c r="H65" s="61" t="s">
        <v>89</v>
      </c>
      <c r="I65" s="61" t="s">
        <v>89</v>
      </c>
      <c r="J65" s="62">
        <v>0</v>
      </c>
      <c r="K65" s="61" t="s">
        <v>89</v>
      </c>
      <c r="L65" s="61" t="s">
        <v>89</v>
      </c>
      <c r="M65" s="61" t="s">
        <v>89</v>
      </c>
    </row>
    <row r="66" spans="1:13" x14ac:dyDescent="0.25">
      <c r="A66" s="79" t="s">
        <v>124</v>
      </c>
      <c r="B66" s="90">
        <v>2123</v>
      </c>
      <c r="C66" s="64">
        <v>112</v>
      </c>
      <c r="D66" s="83">
        <v>221</v>
      </c>
      <c r="E66" s="63">
        <f>0+F66</f>
        <v>0</v>
      </c>
      <c r="F66" s="63">
        <f>0+J66</f>
        <v>0</v>
      </c>
      <c r="G66" s="61" t="s">
        <v>89</v>
      </c>
      <c r="H66" s="61" t="s">
        <v>89</v>
      </c>
      <c r="I66" s="61" t="s">
        <v>89</v>
      </c>
      <c r="J66" s="62">
        <v>0</v>
      </c>
      <c r="K66" s="61" t="s">
        <v>89</v>
      </c>
      <c r="L66" s="61" t="s">
        <v>89</v>
      </c>
      <c r="M66" s="61" t="s">
        <v>89</v>
      </c>
    </row>
    <row r="67" spans="1:13" x14ac:dyDescent="0.25">
      <c r="A67" s="79" t="s">
        <v>123</v>
      </c>
      <c r="B67" s="90">
        <v>2124</v>
      </c>
      <c r="C67" s="64">
        <v>112</v>
      </c>
      <c r="D67" s="83">
        <v>222</v>
      </c>
      <c r="E67" s="63">
        <f>0+F67</f>
        <v>0</v>
      </c>
      <c r="F67" s="63">
        <f>0+G67+H67+J67</f>
        <v>0</v>
      </c>
      <c r="G67" s="62">
        <v>0</v>
      </c>
      <c r="H67" s="62">
        <v>0</v>
      </c>
      <c r="I67" s="61" t="s">
        <v>89</v>
      </c>
      <c r="J67" s="62">
        <v>0</v>
      </c>
      <c r="K67" s="61" t="s">
        <v>89</v>
      </c>
      <c r="L67" s="61" t="s">
        <v>89</v>
      </c>
      <c r="M67" s="61" t="s">
        <v>89</v>
      </c>
    </row>
    <row r="68" spans="1:13" x14ac:dyDescent="0.25">
      <c r="A68" s="79" t="s">
        <v>120</v>
      </c>
      <c r="B68" s="90">
        <v>2125</v>
      </c>
      <c r="C68" s="64">
        <v>112</v>
      </c>
      <c r="D68" s="83">
        <v>226</v>
      </c>
      <c r="E68" s="63">
        <f>0+F68</f>
        <v>0</v>
      </c>
      <c r="F68" s="63">
        <f>0+G68+H68+J68</f>
        <v>0</v>
      </c>
      <c r="G68" s="62">
        <v>0</v>
      </c>
      <c r="H68" s="62">
        <v>0</v>
      </c>
      <c r="I68" s="61" t="s">
        <v>89</v>
      </c>
      <c r="J68" s="62">
        <v>0</v>
      </c>
      <c r="K68" s="61" t="s">
        <v>89</v>
      </c>
      <c r="L68" s="61" t="s">
        <v>89</v>
      </c>
      <c r="M68" s="61" t="s">
        <v>89</v>
      </c>
    </row>
    <row r="69" spans="1:13" ht="30" x14ac:dyDescent="0.25">
      <c r="A69" s="79" t="s">
        <v>129</v>
      </c>
      <c r="B69" s="90">
        <v>2126</v>
      </c>
      <c r="C69" s="64">
        <v>112</v>
      </c>
      <c r="D69" s="83">
        <v>266</v>
      </c>
      <c r="E69" s="63">
        <f>0+F69</f>
        <v>0</v>
      </c>
      <c r="F69" s="63">
        <f>0+G69+H69+J69</f>
        <v>0</v>
      </c>
      <c r="G69" s="62">
        <v>0</v>
      </c>
      <c r="H69" s="62">
        <v>0</v>
      </c>
      <c r="I69" s="61" t="s">
        <v>89</v>
      </c>
      <c r="J69" s="62">
        <v>0</v>
      </c>
      <c r="K69" s="62">
        <v>0</v>
      </c>
      <c r="L69" s="61" t="s">
        <v>89</v>
      </c>
      <c r="M69" s="61" t="s">
        <v>89</v>
      </c>
    </row>
    <row r="70" spans="1:13" ht="30" x14ac:dyDescent="0.25">
      <c r="A70" s="80" t="s">
        <v>161</v>
      </c>
      <c r="B70" s="66">
        <v>2130</v>
      </c>
      <c r="C70" s="64">
        <v>113</v>
      </c>
      <c r="D70" s="83" t="s">
        <v>89</v>
      </c>
      <c r="E70" s="63">
        <f>0+F70+L70+M70</f>
        <v>0</v>
      </c>
      <c r="F70" s="63">
        <f>0+G70+H70+J70</f>
        <v>0</v>
      </c>
      <c r="G70" s="63">
        <f>0+G71+G72</f>
        <v>0</v>
      </c>
      <c r="H70" s="63">
        <f>0+H72+H73</f>
        <v>0</v>
      </c>
      <c r="I70" s="78" t="s">
        <v>89</v>
      </c>
      <c r="J70" s="63">
        <f>0+J71+J72+J73</f>
        <v>0</v>
      </c>
      <c r="K70" s="63">
        <f>0+K71</f>
        <v>0</v>
      </c>
      <c r="L70" s="78">
        <f>0+L71</f>
        <v>0</v>
      </c>
      <c r="M70" s="63">
        <f>0+M71</f>
        <v>0</v>
      </c>
    </row>
    <row r="71" spans="1:13" x14ac:dyDescent="0.25">
      <c r="A71" s="79" t="s">
        <v>123</v>
      </c>
      <c r="B71" s="66">
        <v>2131</v>
      </c>
      <c r="C71" s="64">
        <v>113</v>
      </c>
      <c r="D71" s="83">
        <v>222</v>
      </c>
      <c r="E71" s="63">
        <f>0+F71+L71+M71</f>
        <v>0</v>
      </c>
      <c r="F71" s="63">
        <f>0+G71+J71</f>
        <v>0</v>
      </c>
      <c r="G71" s="62"/>
      <c r="H71" s="61" t="s">
        <v>89</v>
      </c>
      <c r="I71" s="61" t="s">
        <v>89</v>
      </c>
      <c r="J71" s="62"/>
      <c r="K71" s="62"/>
      <c r="L71" s="61"/>
      <c r="M71" s="62"/>
    </row>
    <row r="72" spans="1:13" x14ac:dyDescent="0.25">
      <c r="A72" s="79" t="s">
        <v>120</v>
      </c>
      <c r="B72" s="66">
        <v>2132</v>
      </c>
      <c r="C72" s="64">
        <v>113</v>
      </c>
      <c r="D72" s="83">
        <v>226</v>
      </c>
      <c r="E72" s="63">
        <f>0+F72</f>
        <v>0</v>
      </c>
      <c r="F72" s="63">
        <f>0+G72+H72+J72</f>
        <v>0</v>
      </c>
      <c r="G72" s="62"/>
      <c r="H72" s="62"/>
      <c r="I72" s="61" t="s">
        <v>89</v>
      </c>
      <c r="J72" s="62"/>
      <c r="K72" s="61" t="s">
        <v>89</v>
      </c>
      <c r="L72" s="61" t="s">
        <v>89</v>
      </c>
      <c r="M72" s="61" t="s">
        <v>89</v>
      </c>
    </row>
    <row r="73" spans="1:13" ht="45" x14ac:dyDescent="0.25">
      <c r="A73" s="79" t="s">
        <v>160</v>
      </c>
      <c r="B73" s="66">
        <v>2133</v>
      </c>
      <c r="C73" s="64">
        <v>113</v>
      </c>
      <c r="D73" s="83">
        <v>296</v>
      </c>
      <c r="E73" s="63">
        <f>0+F73</f>
        <v>0</v>
      </c>
      <c r="F73" s="63">
        <f>0+H73+J73</f>
        <v>0</v>
      </c>
      <c r="G73" s="61" t="s">
        <v>89</v>
      </c>
      <c r="H73" s="62"/>
      <c r="I73" s="61" t="s">
        <v>89</v>
      </c>
      <c r="J73" s="62"/>
      <c r="K73" s="61" t="s">
        <v>89</v>
      </c>
      <c r="L73" s="61" t="s">
        <v>89</v>
      </c>
      <c r="M73" s="61" t="s">
        <v>89</v>
      </c>
    </row>
    <row r="74" spans="1:13" ht="45" x14ac:dyDescent="0.25">
      <c r="A74" s="80" t="s">
        <v>131</v>
      </c>
      <c r="B74" s="66">
        <v>2140</v>
      </c>
      <c r="C74" s="64">
        <v>119</v>
      </c>
      <c r="D74" s="83" t="s">
        <v>89</v>
      </c>
      <c r="E74" s="63">
        <f>0+F74+M74</f>
        <v>20061691.84</v>
      </c>
      <c r="F74" s="63">
        <f>0+G74+H74+J74</f>
        <v>20061691.84</v>
      </c>
      <c r="G74" s="63">
        <f>0+G75+G76</f>
        <v>441992.48</v>
      </c>
      <c r="H74" s="63">
        <f>0+H75+H76</f>
        <v>0</v>
      </c>
      <c r="I74" s="78" t="s">
        <v>89</v>
      </c>
      <c r="J74" s="63">
        <f>0+J75+J76</f>
        <v>19619699.359999999</v>
      </c>
      <c r="K74" s="63">
        <f>0+K75+K76</f>
        <v>6331699.3600000003</v>
      </c>
      <c r="L74" s="78" t="s">
        <v>89</v>
      </c>
      <c r="M74" s="63">
        <f>0+M75</f>
        <v>0</v>
      </c>
    </row>
    <row r="75" spans="1:13" ht="30" x14ac:dyDescent="0.25">
      <c r="A75" s="79" t="s">
        <v>159</v>
      </c>
      <c r="B75" s="66">
        <v>2141</v>
      </c>
      <c r="C75" s="64">
        <v>119</v>
      </c>
      <c r="D75" s="64">
        <v>213</v>
      </c>
      <c r="E75" s="63">
        <f>0+F75+M75</f>
        <v>20061691.84</v>
      </c>
      <c r="F75" s="63">
        <f>0+G75+H75+J75</f>
        <v>20061691.84</v>
      </c>
      <c r="G75" s="62">
        <v>441992.48</v>
      </c>
      <c r="H75" s="62">
        <v>0</v>
      </c>
      <c r="I75" s="61" t="s">
        <v>89</v>
      </c>
      <c r="J75" s="62">
        <v>19619699.359999999</v>
      </c>
      <c r="K75" s="62">
        <v>6331699.3600000003</v>
      </c>
      <c r="L75" s="61" t="s">
        <v>89</v>
      </c>
      <c r="M75" s="61">
        <v>0</v>
      </c>
    </row>
    <row r="76" spans="1:13" x14ac:dyDescent="0.25">
      <c r="A76" s="79" t="s">
        <v>158</v>
      </c>
      <c r="B76" s="66">
        <v>2142</v>
      </c>
      <c r="C76" s="64">
        <v>119</v>
      </c>
      <c r="D76" s="83" t="s">
        <v>89</v>
      </c>
      <c r="E76" s="63">
        <f t="shared" ref="E76:E97" si="4">0+F76</f>
        <v>0</v>
      </c>
      <c r="F76" s="63">
        <f>0+G76+H76+J76</f>
        <v>0</v>
      </c>
      <c r="G76" s="63">
        <f>0+G77+G78+G79+G81</f>
        <v>0</v>
      </c>
      <c r="H76" s="63">
        <f>0+H79</f>
        <v>0</v>
      </c>
      <c r="I76" s="78" t="s">
        <v>89</v>
      </c>
      <c r="J76" s="63">
        <f>0+J77+J78+J79+J80+J81</f>
        <v>0</v>
      </c>
      <c r="K76" s="63">
        <f>0+K77+K78+K79</f>
        <v>0</v>
      </c>
      <c r="L76" s="78" t="s">
        <v>89</v>
      </c>
      <c r="M76" s="78" t="s">
        <v>89</v>
      </c>
    </row>
    <row r="77" spans="1:13" x14ac:dyDescent="0.25">
      <c r="A77" s="81" t="s">
        <v>120</v>
      </c>
      <c r="B77" s="66">
        <v>21421</v>
      </c>
      <c r="C77" s="64">
        <v>119</v>
      </c>
      <c r="D77" s="64">
        <v>226</v>
      </c>
      <c r="E77" s="63">
        <f t="shared" si="4"/>
        <v>0</v>
      </c>
      <c r="F77" s="63">
        <f>0+G77+J77</f>
        <v>0</v>
      </c>
      <c r="G77" s="62">
        <v>0</v>
      </c>
      <c r="H77" s="61" t="s">
        <v>89</v>
      </c>
      <c r="I77" s="61" t="s">
        <v>89</v>
      </c>
      <c r="J77" s="62">
        <v>0</v>
      </c>
      <c r="K77" s="62">
        <v>0</v>
      </c>
      <c r="L77" s="61" t="s">
        <v>89</v>
      </c>
      <c r="M77" s="61" t="s">
        <v>89</v>
      </c>
    </row>
    <row r="78" spans="1:13" ht="45" x14ac:dyDescent="0.25">
      <c r="A78" s="81" t="s">
        <v>130</v>
      </c>
      <c r="B78" s="66">
        <v>21422</v>
      </c>
      <c r="C78" s="64">
        <v>119</v>
      </c>
      <c r="D78" s="64">
        <v>265</v>
      </c>
      <c r="E78" s="63">
        <f t="shared" si="4"/>
        <v>0</v>
      </c>
      <c r="F78" s="63">
        <f>0+G78+J78</f>
        <v>0</v>
      </c>
      <c r="G78" s="62">
        <v>0</v>
      </c>
      <c r="H78" s="61" t="s">
        <v>89</v>
      </c>
      <c r="I78" s="61" t="s">
        <v>89</v>
      </c>
      <c r="J78" s="62">
        <v>0</v>
      </c>
      <c r="K78" s="62">
        <v>0</v>
      </c>
      <c r="L78" s="61" t="s">
        <v>89</v>
      </c>
      <c r="M78" s="61" t="s">
        <v>89</v>
      </c>
    </row>
    <row r="79" spans="1:13" ht="30" x14ac:dyDescent="0.25">
      <c r="A79" s="81" t="s">
        <v>129</v>
      </c>
      <c r="B79" s="66">
        <v>21423</v>
      </c>
      <c r="C79" s="64">
        <v>119</v>
      </c>
      <c r="D79" s="64">
        <v>266</v>
      </c>
      <c r="E79" s="63">
        <f t="shared" si="4"/>
        <v>0</v>
      </c>
      <c r="F79" s="63">
        <f>0+G79+H79+J79</f>
        <v>0</v>
      </c>
      <c r="G79" s="62">
        <v>0</v>
      </c>
      <c r="H79" s="62">
        <v>0</v>
      </c>
      <c r="I79" s="61" t="s">
        <v>89</v>
      </c>
      <c r="J79" s="62">
        <v>0</v>
      </c>
      <c r="K79" s="62">
        <v>0</v>
      </c>
      <c r="L79" s="61" t="s">
        <v>89</v>
      </c>
      <c r="M79" s="61" t="s">
        <v>89</v>
      </c>
    </row>
    <row r="80" spans="1:13" x14ac:dyDescent="0.25">
      <c r="A80" s="81" t="s">
        <v>98</v>
      </c>
      <c r="B80" s="66">
        <v>21424</v>
      </c>
      <c r="C80" s="64">
        <v>119</v>
      </c>
      <c r="D80" s="64">
        <v>310</v>
      </c>
      <c r="E80" s="63">
        <f t="shared" si="4"/>
        <v>0</v>
      </c>
      <c r="F80" s="63">
        <f>0+J80</f>
        <v>0</v>
      </c>
      <c r="G80" s="61" t="s">
        <v>89</v>
      </c>
      <c r="H80" s="61" t="s">
        <v>89</v>
      </c>
      <c r="I80" s="61" t="s">
        <v>89</v>
      </c>
      <c r="J80" s="62">
        <v>0</v>
      </c>
      <c r="K80" s="61" t="s">
        <v>89</v>
      </c>
      <c r="L80" s="61" t="s">
        <v>89</v>
      </c>
      <c r="M80" s="61" t="s">
        <v>89</v>
      </c>
    </row>
    <row r="81" spans="1:13" x14ac:dyDescent="0.25">
      <c r="A81" s="81" t="s">
        <v>115</v>
      </c>
      <c r="B81" s="66">
        <v>21425</v>
      </c>
      <c r="C81" s="64">
        <v>119</v>
      </c>
      <c r="D81" s="64">
        <v>340</v>
      </c>
      <c r="E81" s="63">
        <f t="shared" si="4"/>
        <v>0</v>
      </c>
      <c r="F81" s="63">
        <f>0+G81+J81</f>
        <v>0</v>
      </c>
      <c r="G81" s="63">
        <f>0+G82+G84</f>
        <v>0</v>
      </c>
      <c r="H81" s="78" t="s">
        <v>89</v>
      </c>
      <c r="I81" s="78" t="s">
        <v>89</v>
      </c>
      <c r="J81" s="63">
        <f>0+J82+J83+J84</f>
        <v>0</v>
      </c>
      <c r="K81" s="78" t="s">
        <v>89</v>
      </c>
      <c r="L81" s="78" t="s">
        <v>89</v>
      </c>
      <c r="M81" s="78" t="s">
        <v>89</v>
      </c>
    </row>
    <row r="82" spans="1:13" ht="30" x14ac:dyDescent="0.25">
      <c r="A82" s="82" t="s">
        <v>114</v>
      </c>
      <c r="B82" s="66">
        <v>214251</v>
      </c>
      <c r="C82" s="64">
        <v>119</v>
      </c>
      <c r="D82" s="64">
        <v>341</v>
      </c>
      <c r="E82" s="63">
        <f t="shared" si="4"/>
        <v>0</v>
      </c>
      <c r="F82" s="63">
        <f>0+G82+J82</f>
        <v>0</v>
      </c>
      <c r="G82" s="62">
        <v>0</v>
      </c>
      <c r="H82" s="61" t="s">
        <v>89</v>
      </c>
      <c r="I82" s="61" t="s">
        <v>89</v>
      </c>
      <c r="J82" s="62">
        <v>0</v>
      </c>
      <c r="K82" s="61" t="s">
        <v>89</v>
      </c>
      <c r="L82" s="61" t="s">
        <v>89</v>
      </c>
      <c r="M82" s="61" t="s">
        <v>89</v>
      </c>
    </row>
    <row r="83" spans="1:13" x14ac:dyDescent="0.25">
      <c r="A83" s="82" t="s">
        <v>110</v>
      </c>
      <c r="B83" s="66">
        <v>214252</v>
      </c>
      <c r="C83" s="64">
        <v>119</v>
      </c>
      <c r="D83" s="64">
        <v>345</v>
      </c>
      <c r="E83" s="63">
        <f t="shared" si="4"/>
        <v>0</v>
      </c>
      <c r="F83" s="63">
        <f>0+J83</f>
        <v>0</v>
      </c>
      <c r="G83" s="61" t="s">
        <v>89</v>
      </c>
      <c r="H83" s="61" t="s">
        <v>89</v>
      </c>
      <c r="I83" s="61" t="s">
        <v>89</v>
      </c>
      <c r="J83" s="62">
        <v>0</v>
      </c>
      <c r="K83" s="61" t="s">
        <v>89</v>
      </c>
      <c r="L83" s="61" t="s">
        <v>89</v>
      </c>
      <c r="M83" s="61" t="s">
        <v>89</v>
      </c>
    </row>
    <row r="84" spans="1:13" ht="30" x14ac:dyDescent="0.25">
      <c r="A84" s="82" t="s">
        <v>109</v>
      </c>
      <c r="B84" s="66">
        <v>214253</v>
      </c>
      <c r="C84" s="64">
        <v>119</v>
      </c>
      <c r="D84" s="64">
        <v>346</v>
      </c>
      <c r="E84" s="63">
        <f t="shared" si="4"/>
        <v>0</v>
      </c>
      <c r="F84" s="63">
        <f>0+G84+J84</f>
        <v>0</v>
      </c>
      <c r="G84" s="62">
        <v>0</v>
      </c>
      <c r="H84" s="61" t="s">
        <v>89</v>
      </c>
      <c r="I84" s="61" t="s">
        <v>89</v>
      </c>
      <c r="J84" s="62">
        <v>0</v>
      </c>
      <c r="K84" s="61" t="s">
        <v>89</v>
      </c>
      <c r="L84" s="61" t="s">
        <v>89</v>
      </c>
      <c r="M84" s="61" t="s">
        <v>89</v>
      </c>
    </row>
    <row r="85" spans="1:13" x14ac:dyDescent="0.25">
      <c r="A85" s="85" t="s">
        <v>157</v>
      </c>
      <c r="B85" s="66">
        <v>2200</v>
      </c>
      <c r="C85" s="64">
        <v>300</v>
      </c>
      <c r="D85" s="64" t="s">
        <v>89</v>
      </c>
      <c r="E85" s="63">
        <f t="shared" si="4"/>
        <v>0</v>
      </c>
      <c r="F85" s="63">
        <f>0+G85+H85+J85</f>
        <v>0</v>
      </c>
      <c r="G85" s="63">
        <f>0+G86</f>
        <v>0</v>
      </c>
      <c r="H85" s="63">
        <f>0+H86+H95</f>
        <v>0</v>
      </c>
      <c r="I85" s="78" t="s">
        <v>89</v>
      </c>
      <c r="J85" s="63">
        <f>0+J86+J95+J96+J97</f>
        <v>0</v>
      </c>
      <c r="K85" s="63">
        <f>0+K86</f>
        <v>0</v>
      </c>
      <c r="L85" s="78" t="s">
        <v>89</v>
      </c>
      <c r="M85" s="78" t="s">
        <v>89</v>
      </c>
    </row>
    <row r="86" spans="1:13" ht="45" x14ac:dyDescent="0.25">
      <c r="A86" s="80" t="s">
        <v>156</v>
      </c>
      <c r="B86" s="66">
        <v>2210</v>
      </c>
      <c r="C86" s="64">
        <v>320</v>
      </c>
      <c r="D86" s="64" t="s">
        <v>89</v>
      </c>
      <c r="E86" s="63">
        <f t="shared" si="4"/>
        <v>0</v>
      </c>
      <c r="F86" s="63">
        <f>0+G86+H86+J86</f>
        <v>0</v>
      </c>
      <c r="G86" s="63">
        <f>0+G87+G91</f>
        <v>0</v>
      </c>
      <c r="H86" s="63">
        <f>0+H87</f>
        <v>0</v>
      </c>
      <c r="I86" s="78" t="s">
        <v>89</v>
      </c>
      <c r="J86" s="63">
        <f>0+J87+J91</f>
        <v>0</v>
      </c>
      <c r="K86" s="63">
        <f>0+K87</f>
        <v>0</v>
      </c>
      <c r="L86" s="78" t="s">
        <v>89</v>
      </c>
      <c r="M86" s="78" t="s">
        <v>89</v>
      </c>
    </row>
    <row r="87" spans="1:13" s="54" customFormat="1" ht="60" x14ac:dyDescent="0.2">
      <c r="A87" s="79" t="s">
        <v>155</v>
      </c>
      <c r="B87" s="66">
        <v>2211</v>
      </c>
      <c r="C87" s="64">
        <v>321</v>
      </c>
      <c r="D87" s="64" t="s">
        <v>89</v>
      </c>
      <c r="E87" s="63">
        <f t="shared" si="4"/>
        <v>0</v>
      </c>
      <c r="F87" s="63">
        <f>0+G87+H87+J87</f>
        <v>0</v>
      </c>
      <c r="G87" s="63">
        <f>0+G88+G90</f>
        <v>0</v>
      </c>
      <c r="H87" s="63">
        <f>0+H88</f>
        <v>0</v>
      </c>
      <c r="I87" s="78" t="s">
        <v>89</v>
      </c>
      <c r="J87" s="63">
        <f>0+J88+J89+J90</f>
        <v>0</v>
      </c>
      <c r="K87" s="63">
        <f>0+K88+K90</f>
        <v>0</v>
      </c>
      <c r="L87" s="78" t="s">
        <v>89</v>
      </c>
      <c r="M87" s="78" t="s">
        <v>89</v>
      </c>
    </row>
    <row r="88" spans="1:13" s="54" customFormat="1" ht="30" x14ac:dyDescent="0.2">
      <c r="A88" s="81" t="s">
        <v>154</v>
      </c>
      <c r="B88" s="66">
        <v>22113</v>
      </c>
      <c r="C88" s="64">
        <v>321</v>
      </c>
      <c r="D88" s="64">
        <v>264</v>
      </c>
      <c r="E88" s="63">
        <f t="shared" si="4"/>
        <v>0</v>
      </c>
      <c r="F88" s="63">
        <f>0+G88+H88+J88</f>
        <v>0</v>
      </c>
      <c r="G88" s="62">
        <v>0</v>
      </c>
      <c r="H88" s="62">
        <v>0</v>
      </c>
      <c r="I88" s="61" t="s">
        <v>89</v>
      </c>
      <c r="J88" s="62">
        <v>0</v>
      </c>
      <c r="K88" s="62">
        <v>0</v>
      </c>
      <c r="L88" s="61" t="s">
        <v>89</v>
      </c>
      <c r="M88" s="61" t="s">
        <v>89</v>
      </c>
    </row>
    <row r="89" spans="1:13" s="54" customFormat="1" ht="45" x14ac:dyDescent="0.2">
      <c r="A89" s="81" t="s">
        <v>130</v>
      </c>
      <c r="B89" s="66">
        <v>22114</v>
      </c>
      <c r="C89" s="64">
        <v>321</v>
      </c>
      <c r="D89" s="64">
        <v>265</v>
      </c>
      <c r="E89" s="63">
        <f t="shared" si="4"/>
        <v>0</v>
      </c>
      <c r="F89" s="63">
        <f>0+J89</f>
        <v>0</v>
      </c>
      <c r="G89" s="61" t="s">
        <v>89</v>
      </c>
      <c r="H89" s="61" t="s">
        <v>89</v>
      </c>
      <c r="I89" s="61" t="s">
        <v>89</v>
      </c>
      <c r="J89" s="62">
        <v>0</v>
      </c>
      <c r="K89" s="61" t="s">
        <v>89</v>
      </c>
      <c r="L89" s="61" t="s">
        <v>89</v>
      </c>
      <c r="M89" s="61" t="s">
        <v>89</v>
      </c>
    </row>
    <row r="90" spans="1:13" s="54" customFormat="1" ht="30" x14ac:dyDescent="0.2">
      <c r="A90" s="81" t="s">
        <v>129</v>
      </c>
      <c r="B90" s="66">
        <v>22115</v>
      </c>
      <c r="C90" s="64">
        <v>321</v>
      </c>
      <c r="D90" s="64">
        <v>266</v>
      </c>
      <c r="E90" s="63">
        <f t="shared" si="4"/>
        <v>0</v>
      </c>
      <c r="F90" s="63">
        <f>0+G90+J90</f>
        <v>0</v>
      </c>
      <c r="G90" s="62">
        <v>0</v>
      </c>
      <c r="H90" s="61" t="s">
        <v>89</v>
      </c>
      <c r="I90" s="61" t="s">
        <v>89</v>
      </c>
      <c r="J90" s="62">
        <v>0</v>
      </c>
      <c r="K90" s="62">
        <v>0</v>
      </c>
      <c r="L90" s="61" t="s">
        <v>89</v>
      </c>
      <c r="M90" s="61" t="s">
        <v>89</v>
      </c>
    </row>
    <row r="91" spans="1:13" s="54" customFormat="1" ht="30" x14ac:dyDescent="0.2">
      <c r="A91" s="89" t="s">
        <v>153</v>
      </c>
      <c r="B91" s="87">
        <v>2212</v>
      </c>
      <c r="C91" s="86">
        <v>323</v>
      </c>
      <c r="D91" s="86" t="s">
        <v>89</v>
      </c>
      <c r="E91" s="63">
        <f t="shared" si="4"/>
        <v>0</v>
      </c>
      <c r="F91" s="63">
        <f>0+G91+J91</f>
        <v>0</v>
      </c>
      <c r="G91" s="63">
        <f>0+G92+G93+G94</f>
        <v>0</v>
      </c>
      <c r="H91" s="78" t="s">
        <v>89</v>
      </c>
      <c r="I91" s="78" t="s">
        <v>89</v>
      </c>
      <c r="J91" s="63">
        <f>0+J92+J93+J94</f>
        <v>0</v>
      </c>
      <c r="K91" s="78" t="s">
        <v>89</v>
      </c>
      <c r="L91" s="78" t="s">
        <v>89</v>
      </c>
      <c r="M91" s="78" t="s">
        <v>89</v>
      </c>
    </row>
    <row r="92" spans="1:13" s="54" customFormat="1" ht="30" x14ac:dyDescent="0.2">
      <c r="A92" s="88" t="s">
        <v>152</v>
      </c>
      <c r="B92" s="87">
        <v>22121</v>
      </c>
      <c r="C92" s="86">
        <v>323</v>
      </c>
      <c r="D92" s="86">
        <v>261</v>
      </c>
      <c r="E92" s="63">
        <f t="shared" si="4"/>
        <v>0</v>
      </c>
      <c r="F92" s="63">
        <f>0+G92+J92</f>
        <v>0</v>
      </c>
      <c r="G92" s="62"/>
      <c r="H92" s="61" t="s">
        <v>89</v>
      </c>
      <c r="I92" s="61" t="s">
        <v>89</v>
      </c>
      <c r="J92" s="62"/>
      <c r="K92" s="61" t="s">
        <v>89</v>
      </c>
      <c r="L92" s="61" t="s">
        <v>89</v>
      </c>
      <c r="M92" s="61" t="s">
        <v>89</v>
      </c>
    </row>
    <row r="93" spans="1:13" s="54" customFormat="1" ht="30" x14ac:dyDescent="0.2">
      <c r="A93" s="88" t="s">
        <v>151</v>
      </c>
      <c r="B93" s="87">
        <v>22122</v>
      </c>
      <c r="C93" s="86">
        <v>323</v>
      </c>
      <c r="D93" s="86">
        <v>263</v>
      </c>
      <c r="E93" s="63">
        <f t="shared" si="4"/>
        <v>0</v>
      </c>
      <c r="F93" s="63">
        <f>0+G93+J93</f>
        <v>0</v>
      </c>
      <c r="G93" s="62"/>
      <c r="H93" s="61" t="s">
        <v>89</v>
      </c>
      <c r="I93" s="61" t="s">
        <v>89</v>
      </c>
      <c r="J93" s="62"/>
      <c r="K93" s="61" t="s">
        <v>89</v>
      </c>
      <c r="L93" s="61" t="s">
        <v>89</v>
      </c>
      <c r="M93" s="61" t="s">
        <v>89</v>
      </c>
    </row>
    <row r="94" spans="1:13" s="54" customFormat="1" ht="45" x14ac:dyDescent="0.2">
      <c r="A94" s="88" t="s">
        <v>130</v>
      </c>
      <c r="B94" s="87">
        <v>22123</v>
      </c>
      <c r="C94" s="86">
        <v>323</v>
      </c>
      <c r="D94" s="86">
        <v>265</v>
      </c>
      <c r="E94" s="63">
        <f t="shared" si="4"/>
        <v>0</v>
      </c>
      <c r="F94" s="63">
        <f>0+G94+J94</f>
        <v>0</v>
      </c>
      <c r="G94" s="62"/>
      <c r="H94" s="61" t="s">
        <v>89</v>
      </c>
      <c r="I94" s="61" t="s">
        <v>89</v>
      </c>
      <c r="J94" s="62"/>
      <c r="K94" s="61" t="s">
        <v>89</v>
      </c>
      <c r="L94" s="61" t="s">
        <v>89</v>
      </c>
      <c r="M94" s="61" t="s">
        <v>89</v>
      </c>
    </row>
    <row r="95" spans="1:13" s="54" customFormat="1" ht="45" x14ac:dyDescent="0.2">
      <c r="A95" s="80" t="s">
        <v>150</v>
      </c>
      <c r="B95" s="66">
        <v>2220</v>
      </c>
      <c r="C95" s="64">
        <v>340</v>
      </c>
      <c r="D95" s="64">
        <v>296</v>
      </c>
      <c r="E95" s="63">
        <f t="shared" si="4"/>
        <v>0</v>
      </c>
      <c r="F95" s="63">
        <f>0+H95+J95</f>
        <v>0</v>
      </c>
      <c r="G95" s="61" t="s">
        <v>89</v>
      </c>
      <c r="H95" s="62"/>
      <c r="I95" s="61" t="s">
        <v>89</v>
      </c>
      <c r="J95" s="62"/>
      <c r="K95" s="61" t="s">
        <v>89</v>
      </c>
      <c r="L95" s="61" t="s">
        <v>89</v>
      </c>
      <c r="M95" s="61" t="s">
        <v>89</v>
      </c>
    </row>
    <row r="96" spans="1:13" s="54" customFormat="1" ht="75" x14ac:dyDescent="0.2">
      <c r="A96" s="80" t="s">
        <v>149</v>
      </c>
      <c r="B96" s="66">
        <v>2230</v>
      </c>
      <c r="C96" s="64">
        <v>350</v>
      </c>
      <c r="D96" s="64">
        <v>296</v>
      </c>
      <c r="E96" s="63">
        <f t="shared" si="4"/>
        <v>0</v>
      </c>
      <c r="F96" s="63">
        <f>0+J96</f>
        <v>0</v>
      </c>
      <c r="G96" s="61" t="s">
        <v>89</v>
      </c>
      <c r="H96" s="61"/>
      <c r="I96" s="61" t="s">
        <v>89</v>
      </c>
      <c r="J96" s="62"/>
      <c r="K96" s="61" t="s">
        <v>89</v>
      </c>
      <c r="L96" s="61" t="s">
        <v>89</v>
      </c>
      <c r="M96" s="61" t="s">
        <v>89</v>
      </c>
    </row>
    <row r="97" spans="1:13" s="54" customFormat="1" x14ac:dyDescent="0.2">
      <c r="A97" s="80" t="s">
        <v>148</v>
      </c>
      <c r="B97" s="66">
        <v>2240</v>
      </c>
      <c r="C97" s="64">
        <v>360</v>
      </c>
      <c r="D97" s="64">
        <v>296</v>
      </c>
      <c r="E97" s="63">
        <f t="shared" si="4"/>
        <v>0</v>
      </c>
      <c r="F97" s="63">
        <f>0+J97</f>
        <v>0</v>
      </c>
      <c r="G97" s="61" t="s">
        <v>89</v>
      </c>
      <c r="H97" s="61" t="s">
        <v>89</v>
      </c>
      <c r="I97" s="61" t="s">
        <v>89</v>
      </c>
      <c r="J97" s="62"/>
      <c r="K97" s="61" t="s">
        <v>89</v>
      </c>
      <c r="L97" s="61" t="s">
        <v>89</v>
      </c>
      <c r="M97" s="61" t="s">
        <v>89</v>
      </c>
    </row>
    <row r="98" spans="1:13" x14ac:dyDescent="0.25">
      <c r="A98" s="85" t="s">
        <v>147</v>
      </c>
      <c r="B98" s="66">
        <v>2300</v>
      </c>
      <c r="C98" s="64">
        <v>850</v>
      </c>
      <c r="D98" s="83" t="s">
        <v>89</v>
      </c>
      <c r="E98" s="63">
        <f>0+F98+M98</f>
        <v>336179</v>
      </c>
      <c r="F98" s="63">
        <f t="shared" ref="F98:F104" si="5">0+G98+H98+J98</f>
        <v>336179</v>
      </c>
      <c r="G98" s="63">
        <f>0+G99+G100+G101</f>
        <v>0</v>
      </c>
      <c r="H98" s="63">
        <f>0+H99+H100+H101</f>
        <v>336179</v>
      </c>
      <c r="I98" s="78" t="s">
        <v>89</v>
      </c>
      <c r="J98" s="63">
        <f>0+J99+J100+J101</f>
        <v>0</v>
      </c>
      <c r="K98" s="78" t="s">
        <v>89</v>
      </c>
      <c r="L98" s="78" t="s">
        <v>89</v>
      </c>
      <c r="M98" s="63">
        <f>0+M101</f>
        <v>0</v>
      </c>
    </row>
    <row r="99" spans="1:13" ht="30" x14ac:dyDescent="0.25">
      <c r="A99" s="80" t="s">
        <v>146</v>
      </c>
      <c r="B99" s="66">
        <v>2310</v>
      </c>
      <c r="C99" s="64">
        <v>851</v>
      </c>
      <c r="D99" s="64">
        <v>291</v>
      </c>
      <c r="E99" s="63">
        <f>0+F99</f>
        <v>336179</v>
      </c>
      <c r="F99" s="63">
        <f t="shared" si="5"/>
        <v>336179</v>
      </c>
      <c r="G99" s="62"/>
      <c r="H99" s="62">
        <v>336179</v>
      </c>
      <c r="I99" s="61" t="s">
        <v>89</v>
      </c>
      <c r="J99" s="62"/>
      <c r="K99" s="61" t="s">
        <v>89</v>
      </c>
      <c r="L99" s="61" t="s">
        <v>89</v>
      </c>
      <c r="M99" s="61" t="s">
        <v>89</v>
      </c>
    </row>
    <row r="100" spans="1:13" ht="45" x14ac:dyDescent="0.25">
      <c r="A100" s="80" t="s">
        <v>145</v>
      </c>
      <c r="B100" s="66">
        <v>2320</v>
      </c>
      <c r="C100" s="64">
        <v>852</v>
      </c>
      <c r="D100" s="64">
        <v>291</v>
      </c>
      <c r="E100" s="63">
        <f>0+F100</f>
        <v>0</v>
      </c>
      <c r="F100" s="63">
        <f t="shared" si="5"/>
        <v>0</v>
      </c>
      <c r="G100" s="62"/>
      <c r="H100" s="61"/>
      <c r="I100" s="61" t="s">
        <v>89</v>
      </c>
      <c r="J100" s="62"/>
      <c r="K100" s="61" t="s">
        <v>89</v>
      </c>
      <c r="L100" s="61" t="s">
        <v>89</v>
      </c>
      <c r="M100" s="61" t="s">
        <v>89</v>
      </c>
    </row>
    <row r="101" spans="1:13" ht="30" x14ac:dyDescent="0.25">
      <c r="A101" s="80" t="s">
        <v>144</v>
      </c>
      <c r="B101" s="66">
        <v>2330</v>
      </c>
      <c r="C101" s="64">
        <v>853</v>
      </c>
      <c r="D101" s="83" t="s">
        <v>89</v>
      </c>
      <c r="E101" s="63">
        <f>0+F101+M101</f>
        <v>0</v>
      </c>
      <c r="F101" s="63">
        <f t="shared" si="5"/>
        <v>0</v>
      </c>
      <c r="G101" s="63">
        <f>0+G102+G103+G104+G105+G106+G107+G108</f>
        <v>0</v>
      </c>
      <c r="H101" s="63">
        <f>0+H102+H103+H104+H107+H108</f>
        <v>0</v>
      </c>
      <c r="I101" s="78" t="s">
        <v>89</v>
      </c>
      <c r="J101" s="63">
        <f>0+J102+J103+J104+J105+J106+J107+J108</f>
        <v>0</v>
      </c>
      <c r="K101" s="78" t="s">
        <v>89</v>
      </c>
      <c r="L101" s="78" t="s">
        <v>89</v>
      </c>
      <c r="M101" s="63">
        <f>0+M103</f>
        <v>0</v>
      </c>
    </row>
    <row r="102" spans="1:13" x14ac:dyDescent="0.25">
      <c r="A102" s="79" t="s">
        <v>138</v>
      </c>
      <c r="B102" s="66">
        <v>23301</v>
      </c>
      <c r="C102" s="64">
        <v>853</v>
      </c>
      <c r="D102" s="83">
        <v>291</v>
      </c>
      <c r="E102" s="63">
        <f>0+F102</f>
        <v>0</v>
      </c>
      <c r="F102" s="63">
        <f t="shared" si="5"/>
        <v>0</v>
      </c>
      <c r="G102" s="62">
        <v>0</v>
      </c>
      <c r="H102" s="62">
        <v>0</v>
      </c>
      <c r="I102" s="61" t="s">
        <v>89</v>
      </c>
      <c r="J102" s="62">
        <v>0</v>
      </c>
      <c r="K102" s="61" t="s">
        <v>89</v>
      </c>
      <c r="L102" s="61" t="s">
        <v>89</v>
      </c>
      <c r="M102" s="61" t="s">
        <v>89</v>
      </c>
    </row>
    <row r="103" spans="1:13" ht="30" x14ac:dyDescent="0.25">
      <c r="A103" s="79" t="s">
        <v>137</v>
      </c>
      <c r="B103" s="66">
        <v>23302</v>
      </c>
      <c r="C103" s="64">
        <v>853</v>
      </c>
      <c r="D103" s="64">
        <v>292</v>
      </c>
      <c r="E103" s="63">
        <f>0+F103+M103</f>
        <v>0</v>
      </c>
      <c r="F103" s="63">
        <f t="shared" si="5"/>
        <v>0</v>
      </c>
      <c r="G103" s="62">
        <v>0</v>
      </c>
      <c r="H103" s="62">
        <v>0</v>
      </c>
      <c r="I103" s="61" t="s">
        <v>89</v>
      </c>
      <c r="J103" s="62">
        <v>0</v>
      </c>
      <c r="K103" s="61" t="s">
        <v>89</v>
      </c>
      <c r="L103" s="61" t="s">
        <v>89</v>
      </c>
      <c r="M103" s="61">
        <v>0</v>
      </c>
    </row>
    <row r="104" spans="1:13" ht="30" x14ac:dyDescent="0.25">
      <c r="A104" s="79" t="s">
        <v>136</v>
      </c>
      <c r="B104" s="66">
        <v>23303</v>
      </c>
      <c r="C104" s="64">
        <v>853</v>
      </c>
      <c r="D104" s="64">
        <v>293</v>
      </c>
      <c r="E104" s="63">
        <f>0+F104</f>
        <v>0</v>
      </c>
      <c r="F104" s="63">
        <f t="shared" si="5"/>
        <v>0</v>
      </c>
      <c r="G104" s="62">
        <v>0</v>
      </c>
      <c r="H104" s="62">
        <v>0</v>
      </c>
      <c r="I104" s="61" t="s">
        <v>89</v>
      </c>
      <c r="J104" s="62">
        <v>0</v>
      </c>
      <c r="K104" s="61" t="s">
        <v>89</v>
      </c>
      <c r="L104" s="61" t="s">
        <v>89</v>
      </c>
      <c r="M104" s="61" t="s">
        <v>89</v>
      </c>
    </row>
    <row r="105" spans="1:13" x14ac:dyDescent="0.25">
      <c r="A105" s="79" t="s">
        <v>135</v>
      </c>
      <c r="B105" s="66">
        <v>23304</v>
      </c>
      <c r="C105" s="64">
        <v>853</v>
      </c>
      <c r="D105" s="83">
        <v>295</v>
      </c>
      <c r="E105" s="63">
        <f>0+F105</f>
        <v>0</v>
      </c>
      <c r="F105" s="63">
        <f>0+G105+J105</f>
        <v>0</v>
      </c>
      <c r="G105" s="62">
        <v>0</v>
      </c>
      <c r="H105" s="61" t="s">
        <v>89</v>
      </c>
      <c r="I105" s="61" t="s">
        <v>89</v>
      </c>
      <c r="J105" s="62">
        <v>0</v>
      </c>
      <c r="K105" s="61" t="s">
        <v>89</v>
      </c>
      <c r="L105" s="61" t="s">
        <v>89</v>
      </c>
      <c r="M105" s="61" t="s">
        <v>89</v>
      </c>
    </row>
    <row r="106" spans="1:13" x14ac:dyDescent="0.25">
      <c r="A106" s="79" t="s">
        <v>134</v>
      </c>
      <c r="B106" s="66">
        <v>23305</v>
      </c>
      <c r="C106" s="64">
        <v>853</v>
      </c>
      <c r="D106" s="83">
        <v>296</v>
      </c>
      <c r="E106" s="63">
        <f>0+F106</f>
        <v>0</v>
      </c>
      <c r="F106" s="63">
        <f>0+G106+J106</f>
        <v>0</v>
      </c>
      <c r="G106" s="62">
        <v>0</v>
      </c>
      <c r="H106" s="61" t="s">
        <v>89</v>
      </c>
      <c r="I106" s="61" t="s">
        <v>89</v>
      </c>
      <c r="J106" s="62">
        <v>0</v>
      </c>
      <c r="K106" s="61" t="s">
        <v>89</v>
      </c>
      <c r="L106" s="61" t="s">
        <v>89</v>
      </c>
      <c r="M106" s="61" t="s">
        <v>89</v>
      </c>
    </row>
    <row r="107" spans="1:13" x14ac:dyDescent="0.25">
      <c r="A107" s="79" t="s">
        <v>133</v>
      </c>
      <c r="B107" s="66">
        <v>23306</v>
      </c>
      <c r="C107" s="64">
        <v>853</v>
      </c>
      <c r="D107" s="83">
        <v>297</v>
      </c>
      <c r="E107" s="63">
        <f>0+F107</f>
        <v>0</v>
      </c>
      <c r="F107" s="63">
        <f>0+G107+H107+J107</f>
        <v>0</v>
      </c>
      <c r="G107" s="62">
        <v>0</v>
      </c>
      <c r="H107" s="62">
        <v>0</v>
      </c>
      <c r="I107" s="61" t="s">
        <v>89</v>
      </c>
      <c r="J107" s="62">
        <v>0</v>
      </c>
      <c r="K107" s="61" t="s">
        <v>89</v>
      </c>
      <c r="L107" s="61" t="s">
        <v>89</v>
      </c>
      <c r="M107" s="61" t="s">
        <v>89</v>
      </c>
    </row>
    <row r="108" spans="1:13" x14ac:dyDescent="0.25">
      <c r="A108" s="79" t="s">
        <v>143</v>
      </c>
      <c r="B108" s="66">
        <v>23307</v>
      </c>
      <c r="C108" s="64">
        <v>853</v>
      </c>
      <c r="D108" s="83">
        <v>299</v>
      </c>
      <c r="E108" s="63">
        <f>0+F108</f>
        <v>0</v>
      </c>
      <c r="F108" s="63">
        <f>0+G108+H108+J108</f>
        <v>0</v>
      </c>
      <c r="G108" s="61">
        <v>0</v>
      </c>
      <c r="H108" s="61">
        <v>0</v>
      </c>
      <c r="I108" s="61" t="s">
        <v>89</v>
      </c>
      <c r="J108" s="62">
        <v>0</v>
      </c>
      <c r="K108" s="61" t="s">
        <v>89</v>
      </c>
      <c r="L108" s="61" t="s">
        <v>89</v>
      </c>
      <c r="M108" s="61" t="s">
        <v>89</v>
      </c>
    </row>
    <row r="109" spans="1:13" ht="30" x14ac:dyDescent="0.25">
      <c r="A109" s="85" t="s">
        <v>142</v>
      </c>
      <c r="B109" s="66">
        <v>2400</v>
      </c>
      <c r="C109" s="64" t="s">
        <v>89</v>
      </c>
      <c r="D109" s="64" t="s">
        <v>89</v>
      </c>
      <c r="E109" s="63">
        <f>0+F109+M109</f>
        <v>0</v>
      </c>
      <c r="F109" s="63">
        <f>0+G109+J109</f>
        <v>0</v>
      </c>
      <c r="G109" s="63">
        <f>0+G110</f>
        <v>0</v>
      </c>
      <c r="H109" s="78" t="s">
        <v>89</v>
      </c>
      <c r="I109" s="78" t="s">
        <v>89</v>
      </c>
      <c r="J109" s="63">
        <f>0+J110</f>
        <v>0</v>
      </c>
      <c r="K109" s="78" t="s">
        <v>89</v>
      </c>
      <c r="L109" s="78" t="s">
        <v>89</v>
      </c>
      <c r="M109" s="63">
        <f>0+M110</f>
        <v>0</v>
      </c>
    </row>
    <row r="110" spans="1:13" x14ac:dyDescent="0.25">
      <c r="A110" s="80" t="s">
        <v>141</v>
      </c>
      <c r="B110" s="66">
        <v>2450</v>
      </c>
      <c r="C110" s="64">
        <v>862</v>
      </c>
      <c r="D110" s="64">
        <v>253</v>
      </c>
      <c r="E110" s="63">
        <f>0+F110+M110</f>
        <v>0</v>
      </c>
      <c r="F110" s="63">
        <f>0+G110+J110</f>
        <v>0</v>
      </c>
      <c r="G110" s="62"/>
      <c r="H110" s="61" t="s">
        <v>89</v>
      </c>
      <c r="I110" s="61" t="s">
        <v>89</v>
      </c>
      <c r="J110" s="62"/>
      <c r="K110" s="61" t="s">
        <v>89</v>
      </c>
      <c r="L110" s="61" t="s">
        <v>89</v>
      </c>
      <c r="M110" s="62"/>
    </row>
    <row r="111" spans="1:13" ht="30" x14ac:dyDescent="0.25">
      <c r="A111" s="85" t="s">
        <v>140</v>
      </c>
      <c r="B111" s="66">
        <v>2500</v>
      </c>
      <c r="C111" s="64" t="s">
        <v>89</v>
      </c>
      <c r="D111" s="64" t="s">
        <v>89</v>
      </c>
      <c r="E111" s="63">
        <f t="shared" ref="E111:E118" si="6">0+F111</f>
        <v>0</v>
      </c>
      <c r="F111" s="63">
        <f>0+G111+H111+J111</f>
        <v>0</v>
      </c>
      <c r="G111" s="63">
        <f>0+G112</f>
        <v>0</v>
      </c>
      <c r="H111" s="78">
        <f>0+H112</f>
        <v>0</v>
      </c>
      <c r="I111" s="78" t="s">
        <v>89</v>
      </c>
      <c r="J111" s="63">
        <f>0+J112</f>
        <v>0</v>
      </c>
      <c r="K111" s="78" t="s">
        <v>89</v>
      </c>
      <c r="L111" s="78" t="s">
        <v>89</v>
      </c>
      <c r="M111" s="78" t="s">
        <v>89</v>
      </c>
    </row>
    <row r="112" spans="1:13" ht="45" x14ac:dyDescent="0.25">
      <c r="A112" s="80" t="s">
        <v>139</v>
      </c>
      <c r="B112" s="66">
        <v>2520</v>
      </c>
      <c r="C112" s="64">
        <v>831</v>
      </c>
      <c r="D112" s="83" t="s">
        <v>89</v>
      </c>
      <c r="E112" s="63">
        <f t="shared" si="6"/>
        <v>0</v>
      </c>
      <c r="F112" s="63">
        <f>0+G112+H112+J112</f>
        <v>0</v>
      </c>
      <c r="G112" s="63">
        <f>0+G118</f>
        <v>0</v>
      </c>
      <c r="H112" s="78">
        <f>0+H113+H118</f>
        <v>0</v>
      </c>
      <c r="I112" s="78" t="s">
        <v>89</v>
      </c>
      <c r="J112" s="63">
        <f>0+J113+J114+J115+J116+J117+J118</f>
        <v>0</v>
      </c>
      <c r="K112" s="78" t="s">
        <v>89</v>
      </c>
      <c r="L112" s="78" t="s">
        <v>89</v>
      </c>
      <c r="M112" s="78" t="s">
        <v>89</v>
      </c>
    </row>
    <row r="113" spans="1:13" x14ac:dyDescent="0.25">
      <c r="A113" s="79" t="s">
        <v>138</v>
      </c>
      <c r="B113" s="66">
        <v>2521</v>
      </c>
      <c r="C113" s="64">
        <v>831</v>
      </c>
      <c r="D113" s="83">
        <v>291</v>
      </c>
      <c r="E113" s="63">
        <f t="shared" si="6"/>
        <v>0</v>
      </c>
      <c r="F113" s="63">
        <f>0+H113+J113</f>
        <v>0</v>
      </c>
      <c r="G113" s="61" t="s">
        <v>89</v>
      </c>
      <c r="H113" s="61">
        <v>0</v>
      </c>
      <c r="I113" s="61" t="s">
        <v>89</v>
      </c>
      <c r="J113" s="62">
        <v>0</v>
      </c>
      <c r="K113" s="61" t="s">
        <v>89</v>
      </c>
      <c r="L113" s="61" t="s">
        <v>89</v>
      </c>
      <c r="M113" s="61" t="s">
        <v>89</v>
      </c>
    </row>
    <row r="114" spans="1:13" ht="30" x14ac:dyDescent="0.25">
      <c r="A114" s="79" t="s">
        <v>137</v>
      </c>
      <c r="B114" s="66">
        <v>2522</v>
      </c>
      <c r="C114" s="64">
        <v>831</v>
      </c>
      <c r="D114" s="83">
        <v>292</v>
      </c>
      <c r="E114" s="63">
        <f t="shared" si="6"/>
        <v>0</v>
      </c>
      <c r="F114" s="63">
        <f>0+J114</f>
        <v>0</v>
      </c>
      <c r="G114" s="61" t="s">
        <v>89</v>
      </c>
      <c r="H114" s="61" t="s">
        <v>89</v>
      </c>
      <c r="I114" s="61" t="s">
        <v>89</v>
      </c>
      <c r="J114" s="62">
        <v>0</v>
      </c>
      <c r="K114" s="61" t="s">
        <v>89</v>
      </c>
      <c r="L114" s="61" t="s">
        <v>89</v>
      </c>
      <c r="M114" s="61" t="s">
        <v>89</v>
      </c>
    </row>
    <row r="115" spans="1:13" ht="30" x14ac:dyDescent="0.25">
      <c r="A115" s="79" t="s">
        <v>136</v>
      </c>
      <c r="B115" s="66">
        <v>2523</v>
      </c>
      <c r="C115" s="64">
        <v>831</v>
      </c>
      <c r="D115" s="83">
        <v>293</v>
      </c>
      <c r="E115" s="63">
        <f t="shared" si="6"/>
        <v>0</v>
      </c>
      <c r="F115" s="63">
        <f>0+J115</f>
        <v>0</v>
      </c>
      <c r="G115" s="61" t="s">
        <v>89</v>
      </c>
      <c r="H115" s="61" t="s">
        <v>89</v>
      </c>
      <c r="I115" s="61" t="s">
        <v>89</v>
      </c>
      <c r="J115" s="62">
        <v>0</v>
      </c>
      <c r="K115" s="61" t="s">
        <v>89</v>
      </c>
      <c r="L115" s="61" t="s">
        <v>89</v>
      </c>
      <c r="M115" s="61" t="s">
        <v>89</v>
      </c>
    </row>
    <row r="116" spans="1:13" x14ac:dyDescent="0.25">
      <c r="A116" s="79" t="s">
        <v>135</v>
      </c>
      <c r="B116" s="66">
        <v>2524</v>
      </c>
      <c r="C116" s="64">
        <v>831</v>
      </c>
      <c r="D116" s="83">
        <v>295</v>
      </c>
      <c r="E116" s="63">
        <f t="shared" si="6"/>
        <v>0</v>
      </c>
      <c r="F116" s="63">
        <f>0+J116</f>
        <v>0</v>
      </c>
      <c r="G116" s="61" t="s">
        <v>89</v>
      </c>
      <c r="H116" s="61" t="s">
        <v>89</v>
      </c>
      <c r="I116" s="61" t="s">
        <v>89</v>
      </c>
      <c r="J116" s="62">
        <v>0</v>
      </c>
      <c r="K116" s="61" t="s">
        <v>89</v>
      </c>
      <c r="L116" s="61" t="s">
        <v>89</v>
      </c>
      <c r="M116" s="61" t="s">
        <v>89</v>
      </c>
    </row>
    <row r="117" spans="1:13" x14ac:dyDescent="0.25">
      <c r="A117" s="79" t="s">
        <v>134</v>
      </c>
      <c r="B117" s="66">
        <v>2525</v>
      </c>
      <c r="C117" s="64">
        <v>831</v>
      </c>
      <c r="D117" s="83">
        <v>296</v>
      </c>
      <c r="E117" s="63">
        <f t="shared" si="6"/>
        <v>0</v>
      </c>
      <c r="F117" s="63">
        <f>0+J117</f>
        <v>0</v>
      </c>
      <c r="G117" s="61" t="s">
        <v>89</v>
      </c>
      <c r="H117" s="61" t="s">
        <v>89</v>
      </c>
      <c r="I117" s="61" t="s">
        <v>89</v>
      </c>
      <c r="J117" s="62">
        <v>0</v>
      </c>
      <c r="K117" s="61" t="s">
        <v>89</v>
      </c>
      <c r="L117" s="61" t="s">
        <v>89</v>
      </c>
      <c r="M117" s="61" t="s">
        <v>89</v>
      </c>
    </row>
    <row r="118" spans="1:13" x14ac:dyDescent="0.25">
      <c r="A118" s="79" t="s">
        <v>133</v>
      </c>
      <c r="B118" s="66">
        <v>2526</v>
      </c>
      <c r="C118" s="64">
        <v>831</v>
      </c>
      <c r="D118" s="83">
        <v>297</v>
      </c>
      <c r="E118" s="63">
        <f t="shared" si="6"/>
        <v>0</v>
      </c>
      <c r="F118" s="63">
        <f>0+G118+H118+J118</f>
        <v>0</v>
      </c>
      <c r="G118" s="61">
        <v>0</v>
      </c>
      <c r="H118" s="61">
        <v>0</v>
      </c>
      <c r="I118" s="61" t="s">
        <v>89</v>
      </c>
      <c r="J118" s="62">
        <v>0</v>
      </c>
      <c r="K118" s="61" t="s">
        <v>89</v>
      </c>
      <c r="L118" s="61" t="s">
        <v>89</v>
      </c>
      <c r="M118" s="61" t="s">
        <v>89</v>
      </c>
    </row>
    <row r="119" spans="1:13" s="84" customFormat="1" x14ac:dyDescent="0.25">
      <c r="A119" s="85" t="s">
        <v>132</v>
      </c>
      <c r="B119" s="66">
        <v>2600</v>
      </c>
      <c r="C119" s="64" t="s">
        <v>89</v>
      </c>
      <c r="D119" s="64" t="s">
        <v>89</v>
      </c>
      <c r="E119" s="63">
        <f>0+F119+L119+M119</f>
        <v>9511292.2000000011</v>
      </c>
      <c r="F119" s="63">
        <f>0+G119+H119+I119+J119</f>
        <v>9511292.2000000011</v>
      </c>
      <c r="G119" s="63">
        <f>0+G120+G129+G135+G160</f>
        <v>5720328.9800000004</v>
      </c>
      <c r="H119" s="63">
        <f>0+H120+H129+H135+H160</f>
        <v>0</v>
      </c>
      <c r="I119" s="63">
        <f>0</f>
        <v>0</v>
      </c>
      <c r="J119" s="63">
        <f>0+J120+J129+J135+J160</f>
        <v>3790963.22</v>
      </c>
      <c r="K119" s="63">
        <f>0+K120+K135+K160</f>
        <v>107000</v>
      </c>
      <c r="L119" s="63">
        <f>0+L135</f>
        <v>0</v>
      </c>
      <c r="M119" s="63">
        <f>0+M129+M135</f>
        <v>0</v>
      </c>
    </row>
    <row r="120" spans="1:13" s="84" customFormat="1" ht="45" x14ac:dyDescent="0.25">
      <c r="A120" s="80" t="s">
        <v>131</v>
      </c>
      <c r="B120" s="66">
        <v>2670</v>
      </c>
      <c r="C120" s="64">
        <v>119</v>
      </c>
      <c r="D120" s="64" t="s">
        <v>89</v>
      </c>
      <c r="E120" s="63">
        <f t="shared" ref="E120:E128" si="7">0+F120</f>
        <v>0</v>
      </c>
      <c r="F120" s="63">
        <f>0+G120+H120+J120</f>
        <v>0</v>
      </c>
      <c r="G120" s="63">
        <f>0+G121+G122+G123+G125</f>
        <v>0</v>
      </c>
      <c r="H120" s="63">
        <f>0+H123</f>
        <v>0</v>
      </c>
      <c r="I120" s="78" t="s">
        <v>89</v>
      </c>
      <c r="J120" s="63">
        <f>0+J121+J122+J123+J124+J125</f>
        <v>0</v>
      </c>
      <c r="K120" s="63">
        <f>0+K121+K122+K123</f>
        <v>0</v>
      </c>
      <c r="L120" s="78" t="s">
        <v>89</v>
      </c>
      <c r="M120" s="78" t="s">
        <v>89</v>
      </c>
    </row>
    <row r="121" spans="1:13" s="84" customFormat="1" x14ac:dyDescent="0.25">
      <c r="A121" s="79" t="s">
        <v>120</v>
      </c>
      <c r="B121" s="66">
        <v>2671</v>
      </c>
      <c r="C121" s="64">
        <v>119</v>
      </c>
      <c r="D121" s="64">
        <v>226</v>
      </c>
      <c r="E121" s="63">
        <f t="shared" si="7"/>
        <v>0</v>
      </c>
      <c r="F121" s="63">
        <f>0+G121+J121</f>
        <v>0</v>
      </c>
      <c r="G121" s="62"/>
      <c r="H121" s="61" t="s">
        <v>89</v>
      </c>
      <c r="I121" s="61" t="s">
        <v>89</v>
      </c>
      <c r="J121" s="62"/>
      <c r="K121" s="62"/>
      <c r="L121" s="61" t="s">
        <v>89</v>
      </c>
      <c r="M121" s="61" t="s">
        <v>89</v>
      </c>
    </row>
    <row r="122" spans="1:13" s="84" customFormat="1" ht="45" x14ac:dyDescent="0.25">
      <c r="A122" s="79" t="s">
        <v>130</v>
      </c>
      <c r="B122" s="66">
        <v>2672</v>
      </c>
      <c r="C122" s="64">
        <v>119</v>
      </c>
      <c r="D122" s="64">
        <v>265</v>
      </c>
      <c r="E122" s="63">
        <f t="shared" si="7"/>
        <v>0</v>
      </c>
      <c r="F122" s="63">
        <f>0+G122+J122</f>
        <v>0</v>
      </c>
      <c r="G122" s="62"/>
      <c r="H122" s="61" t="s">
        <v>89</v>
      </c>
      <c r="I122" s="61" t="s">
        <v>89</v>
      </c>
      <c r="J122" s="62"/>
      <c r="K122" s="62"/>
      <c r="L122" s="61" t="s">
        <v>89</v>
      </c>
      <c r="M122" s="61" t="s">
        <v>89</v>
      </c>
    </row>
    <row r="123" spans="1:13" s="84" customFormat="1" ht="30" x14ac:dyDescent="0.25">
      <c r="A123" s="79" t="s">
        <v>129</v>
      </c>
      <c r="B123" s="66">
        <v>2673</v>
      </c>
      <c r="C123" s="64">
        <v>119</v>
      </c>
      <c r="D123" s="64">
        <v>266</v>
      </c>
      <c r="E123" s="63">
        <f t="shared" si="7"/>
        <v>0</v>
      </c>
      <c r="F123" s="63">
        <f>0+G123+H123+J123</f>
        <v>0</v>
      </c>
      <c r="G123" s="62"/>
      <c r="H123" s="62"/>
      <c r="I123" s="61" t="s">
        <v>89</v>
      </c>
      <c r="J123" s="62"/>
      <c r="K123" s="62"/>
      <c r="L123" s="61" t="s">
        <v>89</v>
      </c>
      <c r="M123" s="61" t="s">
        <v>89</v>
      </c>
    </row>
    <row r="124" spans="1:13" x14ac:dyDescent="0.25">
      <c r="A124" s="79" t="s">
        <v>98</v>
      </c>
      <c r="B124" s="66">
        <v>2674</v>
      </c>
      <c r="C124" s="64">
        <v>119</v>
      </c>
      <c r="D124" s="64">
        <v>310</v>
      </c>
      <c r="E124" s="63">
        <f t="shared" si="7"/>
        <v>0</v>
      </c>
      <c r="F124" s="63">
        <f>0+J124</f>
        <v>0</v>
      </c>
      <c r="G124" s="61" t="s">
        <v>89</v>
      </c>
      <c r="H124" s="61" t="s">
        <v>89</v>
      </c>
      <c r="I124" s="61" t="s">
        <v>89</v>
      </c>
      <c r="J124" s="62"/>
      <c r="K124" s="61" t="s">
        <v>89</v>
      </c>
      <c r="L124" s="61" t="s">
        <v>89</v>
      </c>
      <c r="M124" s="61" t="s">
        <v>89</v>
      </c>
    </row>
    <row r="125" spans="1:13" s="84" customFormat="1" x14ac:dyDescent="0.25">
      <c r="A125" s="79" t="s">
        <v>115</v>
      </c>
      <c r="B125" s="66">
        <v>2675</v>
      </c>
      <c r="C125" s="64">
        <v>119</v>
      </c>
      <c r="D125" s="64">
        <v>340</v>
      </c>
      <c r="E125" s="63">
        <f t="shared" si="7"/>
        <v>0</v>
      </c>
      <c r="F125" s="63">
        <f>0+G125+J125</f>
        <v>0</v>
      </c>
      <c r="G125" s="63">
        <f>0+G126+G128</f>
        <v>0</v>
      </c>
      <c r="H125" s="78" t="s">
        <v>89</v>
      </c>
      <c r="I125" s="78" t="s">
        <v>89</v>
      </c>
      <c r="J125" s="63">
        <f>0+J126+J127+J128</f>
        <v>0</v>
      </c>
      <c r="K125" s="78" t="s">
        <v>89</v>
      </c>
      <c r="L125" s="78" t="s">
        <v>89</v>
      </c>
      <c r="M125" s="78" t="s">
        <v>89</v>
      </c>
    </row>
    <row r="126" spans="1:13" s="84" customFormat="1" ht="30" x14ac:dyDescent="0.25">
      <c r="A126" s="81" t="s">
        <v>114</v>
      </c>
      <c r="B126" s="66">
        <v>26751</v>
      </c>
      <c r="C126" s="64">
        <v>119</v>
      </c>
      <c r="D126" s="64">
        <v>341</v>
      </c>
      <c r="E126" s="63">
        <f t="shared" si="7"/>
        <v>0</v>
      </c>
      <c r="F126" s="63">
        <f>0+G126+J126</f>
        <v>0</v>
      </c>
      <c r="G126" s="62"/>
      <c r="H126" s="61" t="s">
        <v>89</v>
      </c>
      <c r="I126" s="61" t="s">
        <v>89</v>
      </c>
      <c r="J126" s="62"/>
      <c r="K126" s="61" t="s">
        <v>89</v>
      </c>
      <c r="L126" s="61" t="s">
        <v>89</v>
      </c>
      <c r="M126" s="61" t="s">
        <v>89</v>
      </c>
    </row>
    <row r="127" spans="1:13" s="84" customFormat="1" x14ac:dyDescent="0.25">
      <c r="A127" s="81" t="s">
        <v>110</v>
      </c>
      <c r="B127" s="66">
        <v>26752</v>
      </c>
      <c r="C127" s="64">
        <v>119</v>
      </c>
      <c r="D127" s="64">
        <v>345</v>
      </c>
      <c r="E127" s="63">
        <f t="shared" si="7"/>
        <v>0</v>
      </c>
      <c r="F127" s="63">
        <f>0+J127</f>
        <v>0</v>
      </c>
      <c r="G127" s="61" t="s">
        <v>89</v>
      </c>
      <c r="H127" s="61" t="s">
        <v>89</v>
      </c>
      <c r="I127" s="61" t="s">
        <v>89</v>
      </c>
      <c r="J127" s="62"/>
      <c r="K127" s="61" t="s">
        <v>89</v>
      </c>
      <c r="L127" s="61" t="s">
        <v>89</v>
      </c>
      <c r="M127" s="61" t="s">
        <v>89</v>
      </c>
    </row>
    <row r="128" spans="1:13" ht="30" x14ac:dyDescent="0.25">
      <c r="A128" s="81" t="s">
        <v>109</v>
      </c>
      <c r="B128" s="66">
        <v>26753</v>
      </c>
      <c r="C128" s="64">
        <v>119</v>
      </c>
      <c r="D128" s="64">
        <v>346</v>
      </c>
      <c r="E128" s="63">
        <f t="shared" si="7"/>
        <v>0</v>
      </c>
      <c r="F128" s="63">
        <f>0+G128+J128</f>
        <v>0</v>
      </c>
      <c r="G128" s="62"/>
      <c r="H128" s="61" t="s">
        <v>89</v>
      </c>
      <c r="I128" s="61" t="s">
        <v>89</v>
      </c>
      <c r="J128" s="62"/>
      <c r="K128" s="61" t="s">
        <v>89</v>
      </c>
      <c r="L128" s="61" t="s">
        <v>89</v>
      </c>
      <c r="M128" s="61" t="s">
        <v>89</v>
      </c>
    </row>
    <row r="129" spans="1:13" s="84" customFormat="1" ht="30" x14ac:dyDescent="0.25">
      <c r="A129" s="80" t="s">
        <v>128</v>
      </c>
      <c r="B129" s="66">
        <v>2630</v>
      </c>
      <c r="C129" s="64">
        <v>243</v>
      </c>
      <c r="D129" s="64" t="s">
        <v>89</v>
      </c>
      <c r="E129" s="63">
        <f>0+F129+M129</f>
        <v>0</v>
      </c>
      <c r="F129" s="63">
        <f>0+G129+H129+J129</f>
        <v>0</v>
      </c>
      <c r="G129" s="63">
        <f>0+G130+G131+G132</f>
        <v>0</v>
      </c>
      <c r="H129" s="63">
        <f>0+H130+H131+H132+H133</f>
        <v>0</v>
      </c>
      <c r="I129" s="78" t="s">
        <v>89</v>
      </c>
      <c r="J129" s="63">
        <f>0+J130+J131+J132</f>
        <v>0</v>
      </c>
      <c r="K129" s="78" t="s">
        <v>89</v>
      </c>
      <c r="L129" s="78" t="s">
        <v>89</v>
      </c>
      <c r="M129" s="78">
        <f>0+M133</f>
        <v>0</v>
      </c>
    </row>
    <row r="130" spans="1:13" s="84" customFormat="1" ht="30" x14ac:dyDescent="0.25">
      <c r="A130" s="79" t="s">
        <v>127</v>
      </c>
      <c r="B130" s="66">
        <v>2631</v>
      </c>
      <c r="C130" s="64">
        <v>243</v>
      </c>
      <c r="D130" s="64">
        <v>225</v>
      </c>
      <c r="E130" s="63">
        <f>0+F130</f>
        <v>0</v>
      </c>
      <c r="F130" s="63">
        <f>0+G130+H130+J130</f>
        <v>0</v>
      </c>
      <c r="G130" s="62">
        <v>0</v>
      </c>
      <c r="H130" s="62">
        <v>0</v>
      </c>
      <c r="I130" s="61" t="s">
        <v>89</v>
      </c>
      <c r="J130" s="62">
        <v>0</v>
      </c>
      <c r="K130" s="61" t="s">
        <v>89</v>
      </c>
      <c r="L130" s="61" t="s">
        <v>89</v>
      </c>
      <c r="M130" s="61" t="s">
        <v>89</v>
      </c>
    </row>
    <row r="131" spans="1:13" s="84" customFormat="1" x14ac:dyDescent="0.25">
      <c r="A131" s="79" t="s">
        <v>120</v>
      </c>
      <c r="B131" s="66">
        <v>2632</v>
      </c>
      <c r="C131" s="64">
        <v>243</v>
      </c>
      <c r="D131" s="64">
        <v>226</v>
      </c>
      <c r="E131" s="63">
        <f>0+F131</f>
        <v>0</v>
      </c>
      <c r="F131" s="63">
        <f>0+G131+H131+J131</f>
        <v>0</v>
      </c>
      <c r="G131" s="62">
        <v>0</v>
      </c>
      <c r="H131" s="62">
        <v>0</v>
      </c>
      <c r="I131" s="61" t="s">
        <v>89</v>
      </c>
      <c r="J131" s="62">
        <v>0</v>
      </c>
      <c r="K131" s="61" t="s">
        <v>89</v>
      </c>
      <c r="L131" s="61" t="s">
        <v>89</v>
      </c>
      <c r="M131" s="61" t="s">
        <v>89</v>
      </c>
    </row>
    <row r="132" spans="1:13" s="84" customFormat="1" x14ac:dyDescent="0.25">
      <c r="A132" s="79" t="s">
        <v>99</v>
      </c>
      <c r="B132" s="66">
        <v>2633</v>
      </c>
      <c r="C132" s="64">
        <v>243</v>
      </c>
      <c r="D132" s="64">
        <v>228</v>
      </c>
      <c r="E132" s="63">
        <f>0+F132</f>
        <v>0</v>
      </c>
      <c r="F132" s="63">
        <f>0+G132+H132+J132</f>
        <v>0</v>
      </c>
      <c r="G132" s="61"/>
      <c r="H132" s="62"/>
      <c r="I132" s="61" t="s">
        <v>89</v>
      </c>
      <c r="J132" s="62"/>
      <c r="K132" s="61" t="s">
        <v>89</v>
      </c>
      <c r="L132" s="61" t="s">
        <v>89</v>
      </c>
      <c r="M132" s="61" t="s">
        <v>89</v>
      </c>
    </row>
    <row r="133" spans="1:13" s="84" customFormat="1" x14ac:dyDescent="0.25">
      <c r="A133" s="79" t="s">
        <v>98</v>
      </c>
      <c r="B133" s="66">
        <v>2634</v>
      </c>
      <c r="C133" s="64">
        <v>243</v>
      </c>
      <c r="D133" s="64">
        <v>310</v>
      </c>
      <c r="E133" s="63">
        <f>0+F133+M133</f>
        <v>0</v>
      </c>
      <c r="F133" s="63">
        <f>0+H133</f>
        <v>0</v>
      </c>
      <c r="G133" s="61" t="s">
        <v>89</v>
      </c>
      <c r="H133" s="62"/>
      <c r="I133" s="61" t="s">
        <v>89</v>
      </c>
      <c r="J133" s="61" t="s">
        <v>89</v>
      </c>
      <c r="K133" s="61" t="s">
        <v>89</v>
      </c>
      <c r="L133" s="61" t="s">
        <v>89</v>
      </c>
      <c r="M133" s="62"/>
    </row>
    <row r="134" spans="1:13" s="84" customFormat="1" x14ac:dyDescent="0.25">
      <c r="A134" s="80" t="s">
        <v>126</v>
      </c>
      <c r="B134" s="66">
        <v>2640</v>
      </c>
      <c r="C134" s="64">
        <v>244</v>
      </c>
      <c r="D134" s="64" t="s">
        <v>89</v>
      </c>
      <c r="E134" s="63">
        <f>0+F134+L134+M134</f>
        <v>7768662.2300000004</v>
      </c>
      <c r="F134" s="63">
        <f>0+G134+H134+J134</f>
        <v>7768662.2300000004</v>
      </c>
      <c r="G134" s="78">
        <f>0+G136+G137+G138+G139+G140+G141+G142+G143+G144+G145+G146+G147+G148</f>
        <v>4447903.66</v>
      </c>
      <c r="H134" s="63">
        <f>0+H137+H138+H139+H140+H141+H142+H143+H146+H147+H148</f>
        <v>0</v>
      </c>
      <c r="I134" s="78" t="s">
        <v>89</v>
      </c>
      <c r="J134" s="78">
        <f>0+J136+J137+J138+J139+J140+J141+J142+J143+J144+J145+J146+J147+J148+J157</f>
        <v>3320758.5700000003</v>
      </c>
      <c r="K134" s="78">
        <f>0+K136+K137+K138+K139+K140+K141+K146+K147+K148</f>
        <v>107000</v>
      </c>
      <c r="L134" s="78">
        <f>0+L141</f>
        <v>0</v>
      </c>
      <c r="M134" s="63">
        <f>0+M136+M137+M139+M141+M142+M146+M148</f>
        <v>0</v>
      </c>
    </row>
    <row r="135" spans="1:13" ht="30" x14ac:dyDescent="0.25">
      <c r="A135" s="79" t="s">
        <v>125</v>
      </c>
      <c r="B135" s="66">
        <v>2641</v>
      </c>
      <c r="C135" s="64">
        <v>244</v>
      </c>
      <c r="D135" s="64" t="s">
        <v>89</v>
      </c>
      <c r="E135" s="63">
        <f>0+F135+L135+M135</f>
        <v>7768662.2300000004</v>
      </c>
      <c r="F135" s="63">
        <f>0+G135+H135+J135</f>
        <v>7768662.2300000004</v>
      </c>
      <c r="G135" s="63">
        <f>0+G136+G137+G138+G139+G140+G141+G142+G143+G144+G145+G146+G147+G148</f>
        <v>4447903.66</v>
      </c>
      <c r="H135" s="63">
        <f>0+H137+H138+H139+H140+H141+H142+H143+H146+H147+H148</f>
        <v>0</v>
      </c>
      <c r="I135" s="78" t="s">
        <v>89</v>
      </c>
      <c r="J135" s="63">
        <f>0+J136+J137+J138+J139+J140+J141+J142+J143+J144+J145+J146+J147+J148+J157</f>
        <v>3320758.5700000003</v>
      </c>
      <c r="K135" s="63">
        <f>0+K136+K137+K138+K139+K140+K141+K146+K147+K148</f>
        <v>107000</v>
      </c>
      <c r="L135" s="63">
        <f>0+L141</f>
        <v>0</v>
      </c>
      <c r="M135" s="63">
        <f>0+M136+M137+M139+M141+M142+M146+M148</f>
        <v>0</v>
      </c>
    </row>
    <row r="136" spans="1:13" x14ac:dyDescent="0.25">
      <c r="A136" s="81" t="s">
        <v>124</v>
      </c>
      <c r="B136" s="66">
        <v>26411</v>
      </c>
      <c r="C136" s="64">
        <v>244</v>
      </c>
      <c r="D136" s="64">
        <v>221</v>
      </c>
      <c r="E136" s="63">
        <f>0+F136</f>
        <v>238790.3</v>
      </c>
      <c r="F136" s="63">
        <f>0+G136+J136</f>
        <v>238790.3</v>
      </c>
      <c r="G136" s="62">
        <v>176472</v>
      </c>
      <c r="H136" s="61" t="s">
        <v>89</v>
      </c>
      <c r="I136" s="61" t="s">
        <v>89</v>
      </c>
      <c r="J136" s="62">
        <v>62318.3</v>
      </c>
      <c r="K136" s="62">
        <v>0</v>
      </c>
      <c r="L136" s="61" t="s">
        <v>89</v>
      </c>
      <c r="M136" s="61">
        <v>0</v>
      </c>
    </row>
    <row r="137" spans="1:13" x14ac:dyDescent="0.25">
      <c r="A137" s="81" t="s">
        <v>123</v>
      </c>
      <c r="B137" s="66">
        <v>26412</v>
      </c>
      <c r="C137" s="64">
        <v>244</v>
      </c>
      <c r="D137" s="64">
        <v>222</v>
      </c>
      <c r="E137" s="63">
        <f>0+F137</f>
        <v>35000</v>
      </c>
      <c r="F137" s="63">
        <f t="shared" ref="F137:F143" si="8">0+G137+H137+J137</f>
        <v>35000</v>
      </c>
      <c r="G137" s="62">
        <v>0</v>
      </c>
      <c r="H137" s="62">
        <v>0</v>
      </c>
      <c r="I137" s="61" t="s">
        <v>89</v>
      </c>
      <c r="J137" s="62">
        <v>35000</v>
      </c>
      <c r="K137" s="62">
        <v>0</v>
      </c>
      <c r="L137" s="61" t="s">
        <v>89</v>
      </c>
      <c r="M137" s="61">
        <v>0</v>
      </c>
    </row>
    <row r="138" spans="1:13" x14ac:dyDescent="0.25">
      <c r="A138" s="81" t="s">
        <v>102</v>
      </c>
      <c r="B138" s="66">
        <v>26413</v>
      </c>
      <c r="C138" s="64">
        <v>244</v>
      </c>
      <c r="D138" s="64">
        <v>223</v>
      </c>
      <c r="E138" s="63">
        <f>0+F138</f>
        <v>95262.63</v>
      </c>
      <c r="F138" s="63">
        <f t="shared" si="8"/>
        <v>95262.63</v>
      </c>
      <c r="G138" s="62">
        <v>85393.56</v>
      </c>
      <c r="H138" s="61">
        <v>0</v>
      </c>
      <c r="I138" s="61" t="s">
        <v>89</v>
      </c>
      <c r="J138" s="62">
        <v>9869.07</v>
      </c>
      <c r="K138" s="61">
        <v>0</v>
      </c>
      <c r="L138" s="61" t="s">
        <v>89</v>
      </c>
      <c r="M138" s="61" t="s">
        <v>89</v>
      </c>
    </row>
    <row r="139" spans="1:13" x14ac:dyDescent="0.25">
      <c r="A139" s="81" t="s">
        <v>122</v>
      </c>
      <c r="B139" s="66">
        <v>26414</v>
      </c>
      <c r="C139" s="64">
        <v>244</v>
      </c>
      <c r="D139" s="64">
        <v>224</v>
      </c>
      <c r="E139" s="63">
        <f>0+F139+M139</f>
        <v>0</v>
      </c>
      <c r="F139" s="63">
        <f t="shared" si="8"/>
        <v>0</v>
      </c>
      <c r="G139" s="62">
        <v>0</v>
      </c>
      <c r="H139" s="62">
        <v>0</v>
      </c>
      <c r="I139" s="61" t="s">
        <v>89</v>
      </c>
      <c r="J139" s="62">
        <v>0</v>
      </c>
      <c r="K139" s="62">
        <v>0</v>
      </c>
      <c r="L139" s="61" t="s">
        <v>89</v>
      </c>
      <c r="M139" s="62">
        <v>0</v>
      </c>
    </row>
    <row r="140" spans="1:13" x14ac:dyDescent="0.25">
      <c r="A140" s="81" t="s">
        <v>121</v>
      </c>
      <c r="B140" s="66">
        <v>26415</v>
      </c>
      <c r="C140" s="64">
        <v>244</v>
      </c>
      <c r="D140" s="64">
        <v>225</v>
      </c>
      <c r="E140" s="63">
        <f>0+F140</f>
        <v>1844623.7000000002</v>
      </c>
      <c r="F140" s="63">
        <f t="shared" si="8"/>
        <v>1844623.7000000002</v>
      </c>
      <c r="G140" s="62">
        <v>1019130.8</v>
      </c>
      <c r="H140" s="62">
        <v>0</v>
      </c>
      <c r="I140" s="61" t="s">
        <v>89</v>
      </c>
      <c r="J140" s="62">
        <v>825492.9</v>
      </c>
      <c r="K140" s="62">
        <v>0</v>
      </c>
      <c r="L140" s="61" t="s">
        <v>89</v>
      </c>
      <c r="M140" s="61" t="s">
        <v>89</v>
      </c>
    </row>
    <row r="141" spans="1:13" x14ac:dyDescent="0.25">
      <c r="A141" s="81" t="s">
        <v>120</v>
      </c>
      <c r="B141" s="66">
        <v>26416</v>
      </c>
      <c r="C141" s="64">
        <v>244</v>
      </c>
      <c r="D141" s="64">
        <v>226</v>
      </c>
      <c r="E141" s="63">
        <f>0+F141+L141+M141</f>
        <v>4787984.5999999996</v>
      </c>
      <c r="F141" s="63">
        <f t="shared" si="8"/>
        <v>4787984.5999999996</v>
      </c>
      <c r="G141" s="62">
        <v>3166907.3</v>
      </c>
      <c r="H141" s="62">
        <v>0</v>
      </c>
      <c r="I141" s="61" t="s">
        <v>89</v>
      </c>
      <c r="J141" s="62">
        <v>1621077.3</v>
      </c>
      <c r="K141" s="62">
        <v>90000</v>
      </c>
      <c r="L141" s="62">
        <v>0</v>
      </c>
      <c r="M141" s="62">
        <v>0</v>
      </c>
    </row>
    <row r="142" spans="1:13" x14ac:dyDescent="0.25">
      <c r="A142" s="81" t="s">
        <v>119</v>
      </c>
      <c r="B142" s="66">
        <v>26417</v>
      </c>
      <c r="C142" s="64">
        <v>244</v>
      </c>
      <c r="D142" s="64">
        <v>227</v>
      </c>
      <c r="E142" s="63">
        <f>0+F142+M142</f>
        <v>0</v>
      </c>
      <c r="F142" s="63">
        <f t="shared" si="8"/>
        <v>0</v>
      </c>
      <c r="G142" s="62">
        <v>0</v>
      </c>
      <c r="H142" s="62">
        <v>0</v>
      </c>
      <c r="I142" s="61" t="s">
        <v>89</v>
      </c>
      <c r="J142" s="62">
        <v>0</v>
      </c>
      <c r="K142" s="61" t="s">
        <v>89</v>
      </c>
      <c r="L142" s="61" t="s">
        <v>89</v>
      </c>
      <c r="M142" s="62">
        <v>0</v>
      </c>
    </row>
    <row r="143" spans="1:13" x14ac:dyDescent="0.25">
      <c r="A143" s="81" t="s">
        <v>99</v>
      </c>
      <c r="B143" s="66">
        <v>26418</v>
      </c>
      <c r="C143" s="64">
        <v>244</v>
      </c>
      <c r="D143" s="64">
        <v>228</v>
      </c>
      <c r="E143" s="63">
        <f>0+F143</f>
        <v>0</v>
      </c>
      <c r="F143" s="63">
        <f t="shared" si="8"/>
        <v>0</v>
      </c>
      <c r="G143" s="62">
        <v>0</v>
      </c>
      <c r="H143" s="62">
        <v>0</v>
      </c>
      <c r="I143" s="61" t="s">
        <v>89</v>
      </c>
      <c r="J143" s="62">
        <v>0</v>
      </c>
      <c r="K143" s="61" t="s">
        <v>89</v>
      </c>
      <c r="L143" s="61" t="s">
        <v>89</v>
      </c>
      <c r="M143" s="61" t="s">
        <v>89</v>
      </c>
    </row>
    <row r="144" spans="1:13" ht="45" x14ac:dyDescent="0.25">
      <c r="A144" s="81" t="s">
        <v>118</v>
      </c>
      <c r="B144" s="66">
        <v>26419</v>
      </c>
      <c r="C144" s="64">
        <v>244</v>
      </c>
      <c r="D144" s="64">
        <v>229</v>
      </c>
      <c r="E144" s="63">
        <f>0+F144</f>
        <v>1</v>
      </c>
      <c r="F144" s="63">
        <f>0+G144+J144</f>
        <v>1</v>
      </c>
      <c r="G144" s="62"/>
      <c r="H144" s="61" t="s">
        <v>89</v>
      </c>
      <c r="I144" s="61" t="s">
        <v>89</v>
      </c>
      <c r="J144" s="62">
        <v>1</v>
      </c>
      <c r="K144" s="61" t="s">
        <v>89</v>
      </c>
      <c r="L144" s="61" t="s">
        <v>89</v>
      </c>
      <c r="M144" s="61" t="s">
        <v>89</v>
      </c>
    </row>
    <row r="145" spans="1:13" ht="15" customHeight="1" x14ac:dyDescent="0.25">
      <c r="A145" s="81" t="s">
        <v>117</v>
      </c>
      <c r="B145" s="66">
        <v>26420</v>
      </c>
      <c r="C145" s="64">
        <v>244</v>
      </c>
      <c r="D145" s="64">
        <v>267</v>
      </c>
      <c r="E145" s="63">
        <f>0+F145</f>
        <v>0</v>
      </c>
      <c r="F145" s="63">
        <f>0+G145+J145</f>
        <v>0</v>
      </c>
      <c r="G145" s="62">
        <v>0</v>
      </c>
      <c r="H145" s="61" t="s">
        <v>89</v>
      </c>
      <c r="I145" s="61" t="s">
        <v>89</v>
      </c>
      <c r="J145" s="62">
        <v>0</v>
      </c>
      <c r="K145" s="61" t="s">
        <v>89</v>
      </c>
      <c r="L145" s="61" t="s">
        <v>89</v>
      </c>
      <c r="M145" s="61" t="s">
        <v>89</v>
      </c>
    </row>
    <row r="146" spans="1:13" x14ac:dyDescent="0.25">
      <c r="A146" s="81" t="s">
        <v>98</v>
      </c>
      <c r="B146" s="66">
        <v>2642</v>
      </c>
      <c r="C146" s="64">
        <v>244</v>
      </c>
      <c r="D146" s="64">
        <v>310</v>
      </c>
      <c r="E146" s="63">
        <f>0+F146+M146</f>
        <v>200000</v>
      </c>
      <c r="F146" s="63">
        <f>0+G146+H146+J146</f>
        <v>200000</v>
      </c>
      <c r="G146" s="62">
        <v>0</v>
      </c>
      <c r="H146" s="62">
        <v>0</v>
      </c>
      <c r="I146" s="61" t="s">
        <v>89</v>
      </c>
      <c r="J146" s="62">
        <v>200000</v>
      </c>
      <c r="K146" s="62">
        <v>0</v>
      </c>
      <c r="L146" s="61" t="s">
        <v>89</v>
      </c>
      <c r="M146" s="61">
        <v>0</v>
      </c>
    </row>
    <row r="147" spans="1:13" x14ac:dyDescent="0.25">
      <c r="A147" s="81" t="s">
        <v>116</v>
      </c>
      <c r="B147" s="66">
        <v>2643</v>
      </c>
      <c r="C147" s="64">
        <v>244</v>
      </c>
      <c r="D147" s="64">
        <v>320</v>
      </c>
      <c r="E147" s="63">
        <f>0+F147</f>
        <v>0</v>
      </c>
      <c r="F147" s="63">
        <f>0+G147+H147+J147</f>
        <v>0</v>
      </c>
      <c r="G147" s="62">
        <v>0</v>
      </c>
      <c r="H147" s="62">
        <v>0</v>
      </c>
      <c r="I147" s="61" t="s">
        <v>89</v>
      </c>
      <c r="J147" s="62">
        <v>0</v>
      </c>
      <c r="K147" s="62">
        <v>0</v>
      </c>
      <c r="L147" s="61" t="s">
        <v>89</v>
      </c>
      <c r="M147" s="61" t="s">
        <v>89</v>
      </c>
    </row>
    <row r="148" spans="1:13" x14ac:dyDescent="0.25">
      <c r="A148" s="81" t="s">
        <v>115</v>
      </c>
      <c r="B148" s="66">
        <v>2644</v>
      </c>
      <c r="C148" s="64">
        <v>244</v>
      </c>
      <c r="D148" s="64">
        <v>340</v>
      </c>
      <c r="E148" s="63">
        <f>0+F148+M148</f>
        <v>567000</v>
      </c>
      <c r="F148" s="63">
        <f>0+G148+H148+J148</f>
        <v>567000</v>
      </c>
      <c r="G148" s="63">
        <f>0+G149+G150+G151+G152+G153+G154+G155+G156</f>
        <v>0</v>
      </c>
      <c r="H148" s="63">
        <f>0+H150+H151+H152+H153+H154+H155+H156</f>
        <v>0</v>
      </c>
      <c r="I148" s="78" t="s">
        <v>89</v>
      </c>
      <c r="J148" s="63">
        <f>0+J149+J150+J151+J152+J153+J154+J155+J156</f>
        <v>567000</v>
      </c>
      <c r="K148" s="63">
        <f>0+K149+K152+K153+K154+K155+K156</f>
        <v>17000</v>
      </c>
      <c r="L148" s="78" t="s">
        <v>89</v>
      </c>
      <c r="M148" s="63">
        <f>0+M156</f>
        <v>0</v>
      </c>
    </row>
    <row r="149" spans="1:13" ht="14.25" customHeight="1" x14ac:dyDescent="0.25">
      <c r="A149" s="82" t="s">
        <v>114</v>
      </c>
      <c r="B149" s="66">
        <v>26441</v>
      </c>
      <c r="C149" s="64">
        <v>244</v>
      </c>
      <c r="D149" s="64">
        <v>341</v>
      </c>
      <c r="E149" s="63">
        <f t="shared" ref="E149:E155" si="9">0+F149</f>
        <v>0</v>
      </c>
      <c r="F149" s="63">
        <f>0+G149+J149</f>
        <v>0</v>
      </c>
      <c r="G149" s="62">
        <v>0</v>
      </c>
      <c r="H149" s="61" t="s">
        <v>89</v>
      </c>
      <c r="I149" s="61" t="s">
        <v>89</v>
      </c>
      <c r="J149" s="62">
        <v>0</v>
      </c>
      <c r="K149" s="62">
        <v>0</v>
      </c>
      <c r="L149" s="61" t="s">
        <v>89</v>
      </c>
      <c r="M149" s="61" t="s">
        <v>89</v>
      </c>
    </row>
    <row r="150" spans="1:13" ht="14.25" customHeight="1" x14ac:dyDescent="0.25">
      <c r="A150" s="82" t="s">
        <v>113</v>
      </c>
      <c r="B150" s="66">
        <v>26442</v>
      </c>
      <c r="C150" s="64">
        <v>244</v>
      </c>
      <c r="D150" s="64">
        <v>342</v>
      </c>
      <c r="E150" s="63">
        <f t="shared" si="9"/>
        <v>0</v>
      </c>
      <c r="F150" s="63">
        <f t="shared" ref="F150:F156" si="10">0+G150+H150+J150</f>
        <v>0</v>
      </c>
      <c r="G150" s="62">
        <v>0</v>
      </c>
      <c r="H150" s="62">
        <v>0</v>
      </c>
      <c r="I150" s="61" t="s">
        <v>89</v>
      </c>
      <c r="J150" s="62">
        <v>0</v>
      </c>
      <c r="K150" s="61" t="s">
        <v>89</v>
      </c>
      <c r="L150" s="61" t="s">
        <v>89</v>
      </c>
      <c r="M150" s="61" t="s">
        <v>89</v>
      </c>
    </row>
    <row r="151" spans="1:13" ht="14.25" customHeight="1" x14ac:dyDescent="0.25">
      <c r="A151" s="82" t="s">
        <v>112</v>
      </c>
      <c r="B151" s="66">
        <v>26443</v>
      </c>
      <c r="C151" s="64">
        <v>244</v>
      </c>
      <c r="D151" s="64">
        <v>343</v>
      </c>
      <c r="E151" s="63">
        <f t="shared" si="9"/>
        <v>0</v>
      </c>
      <c r="F151" s="63">
        <f t="shared" si="10"/>
        <v>0</v>
      </c>
      <c r="G151" s="62">
        <v>0</v>
      </c>
      <c r="H151" s="62">
        <v>0</v>
      </c>
      <c r="I151" s="61" t="s">
        <v>89</v>
      </c>
      <c r="J151" s="62">
        <v>0</v>
      </c>
      <c r="K151" s="61" t="s">
        <v>89</v>
      </c>
      <c r="L151" s="61" t="s">
        <v>89</v>
      </c>
      <c r="M151" s="61" t="s">
        <v>89</v>
      </c>
    </row>
    <row r="152" spans="1:13" ht="14.25" customHeight="1" x14ac:dyDescent="0.25">
      <c r="A152" s="82" t="s">
        <v>111</v>
      </c>
      <c r="B152" s="66">
        <v>26444</v>
      </c>
      <c r="C152" s="64">
        <v>244</v>
      </c>
      <c r="D152" s="64">
        <v>344</v>
      </c>
      <c r="E152" s="63">
        <f t="shared" si="9"/>
        <v>0</v>
      </c>
      <c r="F152" s="63">
        <f t="shared" si="10"/>
        <v>0</v>
      </c>
      <c r="G152" s="62">
        <v>0</v>
      </c>
      <c r="H152" s="62">
        <v>0</v>
      </c>
      <c r="I152" s="61" t="s">
        <v>89</v>
      </c>
      <c r="J152" s="62">
        <v>0</v>
      </c>
      <c r="K152" s="62">
        <v>0</v>
      </c>
      <c r="L152" s="61" t="s">
        <v>89</v>
      </c>
      <c r="M152" s="61" t="s">
        <v>89</v>
      </c>
    </row>
    <row r="153" spans="1:13" ht="14.25" customHeight="1" x14ac:dyDescent="0.25">
      <c r="A153" s="82" t="s">
        <v>110</v>
      </c>
      <c r="B153" s="66">
        <v>26445</v>
      </c>
      <c r="C153" s="64">
        <v>244</v>
      </c>
      <c r="D153" s="64">
        <v>345</v>
      </c>
      <c r="E153" s="63">
        <f t="shared" si="9"/>
        <v>30000</v>
      </c>
      <c r="F153" s="63">
        <f t="shared" si="10"/>
        <v>30000</v>
      </c>
      <c r="G153" s="62">
        <v>0</v>
      </c>
      <c r="H153" s="62">
        <v>0</v>
      </c>
      <c r="I153" s="61" t="s">
        <v>89</v>
      </c>
      <c r="J153" s="62">
        <v>30000</v>
      </c>
      <c r="K153" s="62">
        <v>0</v>
      </c>
      <c r="L153" s="61" t="s">
        <v>89</v>
      </c>
      <c r="M153" s="61" t="s">
        <v>89</v>
      </c>
    </row>
    <row r="154" spans="1:13" ht="14.25" customHeight="1" x14ac:dyDescent="0.25">
      <c r="A154" s="82" t="s">
        <v>109</v>
      </c>
      <c r="B154" s="66">
        <v>26446</v>
      </c>
      <c r="C154" s="64">
        <v>244</v>
      </c>
      <c r="D154" s="64">
        <v>346</v>
      </c>
      <c r="E154" s="63">
        <f t="shared" si="9"/>
        <v>477000</v>
      </c>
      <c r="F154" s="63">
        <f t="shared" si="10"/>
        <v>477000</v>
      </c>
      <c r="G154" s="62">
        <v>0</v>
      </c>
      <c r="H154" s="62">
        <v>0</v>
      </c>
      <c r="I154" s="61" t="s">
        <v>89</v>
      </c>
      <c r="J154" s="62">
        <v>477000</v>
      </c>
      <c r="K154" s="62">
        <v>7000</v>
      </c>
      <c r="L154" s="61" t="s">
        <v>89</v>
      </c>
      <c r="M154" s="61" t="s">
        <v>89</v>
      </c>
    </row>
    <row r="155" spans="1:13" ht="30" x14ac:dyDescent="0.25">
      <c r="A155" s="82" t="s">
        <v>108</v>
      </c>
      <c r="B155" s="66">
        <v>26447</v>
      </c>
      <c r="C155" s="64">
        <v>244</v>
      </c>
      <c r="D155" s="64">
        <v>347</v>
      </c>
      <c r="E155" s="63">
        <f t="shared" si="9"/>
        <v>0</v>
      </c>
      <c r="F155" s="63">
        <f t="shared" si="10"/>
        <v>0</v>
      </c>
      <c r="G155" s="62">
        <v>0</v>
      </c>
      <c r="H155" s="62">
        <v>0</v>
      </c>
      <c r="I155" s="61" t="s">
        <v>89</v>
      </c>
      <c r="J155" s="62">
        <v>0</v>
      </c>
      <c r="K155" s="62">
        <v>0</v>
      </c>
      <c r="L155" s="61" t="s">
        <v>89</v>
      </c>
      <c r="M155" s="61" t="s">
        <v>89</v>
      </c>
    </row>
    <row r="156" spans="1:13" ht="30" x14ac:dyDescent="0.25">
      <c r="A156" s="82" t="s">
        <v>107</v>
      </c>
      <c r="B156" s="66">
        <v>26448</v>
      </c>
      <c r="C156" s="64">
        <v>244</v>
      </c>
      <c r="D156" s="64">
        <v>349</v>
      </c>
      <c r="E156" s="63">
        <f>0+F156+M156</f>
        <v>60000</v>
      </c>
      <c r="F156" s="63">
        <f t="shared" si="10"/>
        <v>60000</v>
      </c>
      <c r="G156" s="62">
        <v>0</v>
      </c>
      <c r="H156" s="62">
        <v>0</v>
      </c>
      <c r="I156" s="61" t="s">
        <v>89</v>
      </c>
      <c r="J156" s="62">
        <v>60000</v>
      </c>
      <c r="K156" s="62">
        <v>10000</v>
      </c>
      <c r="L156" s="61" t="s">
        <v>89</v>
      </c>
      <c r="M156" s="62">
        <v>0</v>
      </c>
    </row>
    <row r="157" spans="1:13" x14ac:dyDescent="0.25">
      <c r="A157" s="81" t="s">
        <v>106</v>
      </c>
      <c r="B157" s="66">
        <v>2645</v>
      </c>
      <c r="C157" s="64">
        <v>244</v>
      </c>
      <c r="D157" s="83">
        <v>350</v>
      </c>
      <c r="E157" s="63">
        <f t="shared" ref="E157:E165" si="11">0+F157</f>
        <v>0</v>
      </c>
      <c r="F157" s="63">
        <f>0+J157</f>
        <v>0</v>
      </c>
      <c r="G157" s="78" t="s">
        <v>89</v>
      </c>
      <c r="H157" s="78" t="s">
        <v>89</v>
      </c>
      <c r="I157" s="78" t="s">
        <v>89</v>
      </c>
      <c r="J157" s="63">
        <f>0+J158+J159</f>
        <v>0</v>
      </c>
      <c r="K157" s="78" t="s">
        <v>89</v>
      </c>
      <c r="L157" s="78" t="s">
        <v>89</v>
      </c>
      <c r="M157" s="78" t="s">
        <v>89</v>
      </c>
    </row>
    <row r="158" spans="1:13" ht="45" x14ac:dyDescent="0.25">
      <c r="A158" s="82" t="s">
        <v>105</v>
      </c>
      <c r="B158" s="66">
        <v>26451</v>
      </c>
      <c r="C158" s="64">
        <v>244</v>
      </c>
      <c r="D158" s="64">
        <v>352</v>
      </c>
      <c r="E158" s="63">
        <f t="shared" si="11"/>
        <v>0</v>
      </c>
      <c r="F158" s="63">
        <f>0+J158</f>
        <v>0</v>
      </c>
      <c r="G158" s="61" t="s">
        <v>89</v>
      </c>
      <c r="H158" s="61" t="s">
        <v>89</v>
      </c>
      <c r="I158" s="61" t="s">
        <v>89</v>
      </c>
      <c r="J158" s="62"/>
      <c r="K158" s="61" t="s">
        <v>89</v>
      </c>
      <c r="L158" s="61" t="s">
        <v>89</v>
      </c>
      <c r="M158" s="61" t="s">
        <v>89</v>
      </c>
    </row>
    <row r="159" spans="1:13" ht="45" x14ac:dyDescent="0.25">
      <c r="A159" s="82" t="s">
        <v>104</v>
      </c>
      <c r="B159" s="66">
        <v>26452</v>
      </c>
      <c r="C159" s="64">
        <v>244</v>
      </c>
      <c r="D159" s="64">
        <v>353</v>
      </c>
      <c r="E159" s="63">
        <f t="shared" si="11"/>
        <v>0</v>
      </c>
      <c r="F159" s="63">
        <f>0+J159</f>
        <v>0</v>
      </c>
      <c r="G159" s="61" t="s">
        <v>89</v>
      </c>
      <c r="H159" s="61" t="s">
        <v>89</v>
      </c>
      <c r="I159" s="61" t="s">
        <v>89</v>
      </c>
      <c r="J159" s="62"/>
      <c r="K159" s="61" t="s">
        <v>89</v>
      </c>
      <c r="L159" s="61" t="s">
        <v>89</v>
      </c>
      <c r="M159" s="61" t="s">
        <v>89</v>
      </c>
    </row>
    <row r="160" spans="1:13" x14ac:dyDescent="0.25">
      <c r="A160" s="79" t="s">
        <v>103</v>
      </c>
      <c r="B160" s="66">
        <v>2660</v>
      </c>
      <c r="C160" s="64">
        <v>247</v>
      </c>
      <c r="D160" s="64" t="s">
        <v>89</v>
      </c>
      <c r="E160" s="63">
        <f t="shared" si="11"/>
        <v>1742629.9700000002</v>
      </c>
      <c r="F160" s="63">
        <f>0+G160+H160+J160</f>
        <v>1742629.9700000002</v>
      </c>
      <c r="G160" s="78">
        <f>0+G161</f>
        <v>1272425.32</v>
      </c>
      <c r="H160" s="78">
        <f>0+H161</f>
        <v>0</v>
      </c>
      <c r="I160" s="78" t="s">
        <v>89</v>
      </c>
      <c r="J160" s="63">
        <f>0+J161</f>
        <v>470204.65</v>
      </c>
      <c r="K160" s="78">
        <f>0+K161</f>
        <v>0</v>
      </c>
      <c r="L160" s="78" t="s">
        <v>89</v>
      </c>
      <c r="M160" s="78" t="s">
        <v>89</v>
      </c>
    </row>
    <row r="161" spans="1:13" x14ac:dyDescent="0.25">
      <c r="A161" s="81" t="s">
        <v>102</v>
      </c>
      <c r="B161" s="66">
        <v>26601</v>
      </c>
      <c r="C161" s="64">
        <v>247</v>
      </c>
      <c r="D161" s="64">
        <v>223</v>
      </c>
      <c r="E161" s="63">
        <f t="shared" si="11"/>
        <v>1742629.9700000002</v>
      </c>
      <c r="F161" s="63">
        <f>0+G161+H161+J161</f>
        <v>1742629.9700000002</v>
      </c>
      <c r="G161" s="61">
        <v>1272425.32</v>
      </c>
      <c r="H161" s="61">
        <v>0</v>
      </c>
      <c r="I161" s="61" t="s">
        <v>89</v>
      </c>
      <c r="J161" s="62">
        <v>470204.65</v>
      </c>
      <c r="K161" s="61">
        <v>0</v>
      </c>
      <c r="L161" s="61" t="s">
        <v>89</v>
      </c>
      <c r="M161" s="61" t="s">
        <v>89</v>
      </c>
    </row>
    <row r="162" spans="1:13" ht="30" x14ac:dyDescent="0.25">
      <c r="A162" s="80" t="s">
        <v>101</v>
      </c>
      <c r="B162" s="66">
        <v>2700</v>
      </c>
      <c r="C162" s="64">
        <v>400</v>
      </c>
      <c r="D162" s="64" t="s">
        <v>89</v>
      </c>
      <c r="E162" s="63">
        <f t="shared" si="11"/>
        <v>0</v>
      </c>
      <c r="F162" s="63">
        <f>0+I162</f>
        <v>0</v>
      </c>
      <c r="G162" s="78" t="s">
        <v>89</v>
      </c>
      <c r="H162" s="78" t="s">
        <v>89</v>
      </c>
      <c r="I162" s="63">
        <f>0+I163</f>
        <v>0</v>
      </c>
      <c r="J162" s="78" t="s">
        <v>89</v>
      </c>
      <c r="K162" s="78" t="s">
        <v>89</v>
      </c>
      <c r="L162" s="78" t="s">
        <v>89</v>
      </c>
      <c r="M162" s="78" t="s">
        <v>89</v>
      </c>
    </row>
    <row r="163" spans="1:13" ht="45" x14ac:dyDescent="0.25">
      <c r="A163" s="79" t="s">
        <v>100</v>
      </c>
      <c r="B163" s="66">
        <v>2720</v>
      </c>
      <c r="C163" s="64">
        <v>407</v>
      </c>
      <c r="D163" s="64" t="s">
        <v>89</v>
      </c>
      <c r="E163" s="63">
        <f t="shared" si="11"/>
        <v>0</v>
      </c>
      <c r="F163" s="63">
        <f>0+I163</f>
        <v>0</v>
      </c>
      <c r="G163" s="78" t="s">
        <v>89</v>
      </c>
      <c r="H163" s="78" t="s">
        <v>89</v>
      </c>
      <c r="I163" s="63">
        <f>0+I164+I165</f>
        <v>0</v>
      </c>
      <c r="J163" s="78" t="s">
        <v>89</v>
      </c>
      <c r="K163" s="78" t="s">
        <v>89</v>
      </c>
      <c r="L163" s="78" t="s">
        <v>89</v>
      </c>
      <c r="M163" s="78" t="s">
        <v>89</v>
      </c>
    </row>
    <row r="164" spans="1:13" x14ac:dyDescent="0.25">
      <c r="A164" s="77" t="s">
        <v>99</v>
      </c>
      <c r="B164" s="66">
        <v>27201</v>
      </c>
      <c r="C164" s="64">
        <v>407</v>
      </c>
      <c r="D164" s="65">
        <v>228</v>
      </c>
      <c r="E164" s="63">
        <f t="shared" si="11"/>
        <v>0</v>
      </c>
      <c r="F164" s="63">
        <f>0+I164</f>
        <v>0</v>
      </c>
      <c r="G164" s="61" t="s">
        <v>89</v>
      </c>
      <c r="H164" s="61" t="s">
        <v>89</v>
      </c>
      <c r="I164" s="62">
        <v>0</v>
      </c>
      <c r="J164" s="61" t="s">
        <v>89</v>
      </c>
      <c r="K164" s="61" t="s">
        <v>89</v>
      </c>
      <c r="L164" s="61" t="s">
        <v>89</v>
      </c>
      <c r="M164" s="61" t="s">
        <v>89</v>
      </c>
    </row>
    <row r="165" spans="1:13" x14ac:dyDescent="0.25">
      <c r="A165" s="77" t="s">
        <v>98</v>
      </c>
      <c r="B165" s="66">
        <v>27202</v>
      </c>
      <c r="C165" s="64">
        <v>407</v>
      </c>
      <c r="D165" s="65">
        <v>310</v>
      </c>
      <c r="E165" s="63">
        <f t="shared" si="11"/>
        <v>0</v>
      </c>
      <c r="F165" s="63">
        <f>0+I165</f>
        <v>0</v>
      </c>
      <c r="G165" s="61" t="s">
        <v>89</v>
      </c>
      <c r="H165" s="61" t="s">
        <v>89</v>
      </c>
      <c r="I165" s="62">
        <v>0</v>
      </c>
      <c r="J165" s="61" t="s">
        <v>89</v>
      </c>
      <c r="K165" s="61" t="s">
        <v>89</v>
      </c>
      <c r="L165" s="61" t="s">
        <v>89</v>
      </c>
      <c r="M165" s="61" t="s">
        <v>89</v>
      </c>
    </row>
    <row r="166" spans="1:13" x14ac:dyDescent="0.25">
      <c r="A166" s="76" t="s">
        <v>97</v>
      </c>
      <c r="B166" s="70">
        <v>3000</v>
      </c>
      <c r="C166" s="75">
        <v>100</v>
      </c>
      <c r="D166" s="64" t="s">
        <v>89</v>
      </c>
      <c r="E166" s="69">
        <f>0+F166+M166</f>
        <v>0</v>
      </c>
      <c r="F166" s="69">
        <f>0+J166</f>
        <v>0</v>
      </c>
      <c r="G166" s="69" t="s">
        <v>89</v>
      </c>
      <c r="H166" s="69" t="s">
        <v>89</v>
      </c>
      <c r="I166" s="69" t="s">
        <v>89</v>
      </c>
      <c r="J166" s="69">
        <f>0+J167+J168+J169+J170</f>
        <v>0</v>
      </c>
      <c r="K166" s="69">
        <f>0+K167+K168+K169+K170</f>
        <v>0</v>
      </c>
      <c r="L166" s="69" t="s">
        <v>89</v>
      </c>
      <c r="M166" s="69">
        <f>0+M167+M168+M169+M170</f>
        <v>0</v>
      </c>
    </row>
    <row r="167" spans="1:13" ht="30" x14ac:dyDescent="0.25">
      <c r="A167" s="74" t="s">
        <v>96</v>
      </c>
      <c r="B167" s="72">
        <v>3010</v>
      </c>
      <c r="C167" s="64">
        <v>180</v>
      </c>
      <c r="D167" s="64">
        <v>189</v>
      </c>
      <c r="E167" s="63">
        <f>0+F167+M167</f>
        <v>0</v>
      </c>
      <c r="F167" s="63">
        <f>0+J167</f>
        <v>0</v>
      </c>
      <c r="G167" s="61" t="s">
        <v>89</v>
      </c>
      <c r="H167" s="61" t="s">
        <v>89</v>
      </c>
      <c r="I167" s="61" t="s">
        <v>89</v>
      </c>
      <c r="J167" s="62"/>
      <c r="K167" s="62"/>
      <c r="L167" s="61" t="s">
        <v>89</v>
      </c>
      <c r="M167" s="62"/>
    </row>
    <row r="168" spans="1:13" x14ac:dyDescent="0.25">
      <c r="A168" s="73" t="s">
        <v>95</v>
      </c>
      <c r="B168" s="72">
        <v>3020</v>
      </c>
      <c r="C168" s="64">
        <v>180</v>
      </c>
      <c r="D168" s="64">
        <v>189</v>
      </c>
      <c r="E168" s="63">
        <f>0+F168+M168</f>
        <v>0</v>
      </c>
      <c r="F168" s="63">
        <f>0+J168</f>
        <v>0</v>
      </c>
      <c r="G168" s="61" t="s">
        <v>89</v>
      </c>
      <c r="H168" s="61" t="s">
        <v>89</v>
      </c>
      <c r="I168" s="61" t="s">
        <v>89</v>
      </c>
      <c r="J168" s="62"/>
      <c r="K168" s="62"/>
      <c r="L168" s="61" t="s">
        <v>89</v>
      </c>
      <c r="M168" s="62"/>
    </row>
    <row r="169" spans="1:13" x14ac:dyDescent="0.25">
      <c r="A169" s="73" t="s">
        <v>94</v>
      </c>
      <c r="B169" s="72">
        <v>3030</v>
      </c>
      <c r="C169" s="65">
        <v>180</v>
      </c>
      <c r="D169" s="64">
        <v>189</v>
      </c>
      <c r="E169" s="63">
        <f>0+F169+M169</f>
        <v>0</v>
      </c>
      <c r="F169" s="63">
        <f>0+J169</f>
        <v>0</v>
      </c>
      <c r="G169" s="61" t="s">
        <v>89</v>
      </c>
      <c r="H169" s="61" t="s">
        <v>89</v>
      </c>
      <c r="I169" s="61" t="s">
        <v>89</v>
      </c>
      <c r="J169" s="62">
        <v>0</v>
      </c>
      <c r="K169" s="62">
        <v>0</v>
      </c>
      <c r="L169" s="61" t="s">
        <v>89</v>
      </c>
      <c r="M169" s="62">
        <v>0</v>
      </c>
    </row>
    <row r="170" spans="1:13" x14ac:dyDescent="0.25">
      <c r="A170" s="73" t="s">
        <v>93</v>
      </c>
      <c r="B170" s="72">
        <v>3040</v>
      </c>
      <c r="C170" s="65">
        <v>130</v>
      </c>
      <c r="D170" s="64">
        <v>131</v>
      </c>
      <c r="E170" s="63">
        <f>0+F170+M170</f>
        <v>0</v>
      </c>
      <c r="F170" s="63">
        <f>0+J170</f>
        <v>0</v>
      </c>
      <c r="G170" s="61" t="s">
        <v>89</v>
      </c>
      <c r="H170" s="61" t="s">
        <v>89</v>
      </c>
      <c r="I170" s="61" t="s">
        <v>89</v>
      </c>
      <c r="J170" s="62">
        <v>0</v>
      </c>
      <c r="K170" s="62">
        <v>0</v>
      </c>
      <c r="L170" s="61" t="s">
        <v>89</v>
      </c>
      <c r="M170" s="62">
        <v>0</v>
      </c>
    </row>
    <row r="171" spans="1:13" x14ac:dyDescent="0.25">
      <c r="A171" s="71" t="s">
        <v>92</v>
      </c>
      <c r="B171" s="70">
        <v>4000</v>
      </c>
      <c r="C171" s="65" t="s">
        <v>89</v>
      </c>
      <c r="D171" s="64" t="s">
        <v>89</v>
      </c>
      <c r="E171" s="69">
        <f>0+F171+L171+M171</f>
        <v>0</v>
      </c>
      <c r="F171" s="69">
        <f>0+H171+I171+J171</f>
        <v>0</v>
      </c>
      <c r="G171" s="68" t="s">
        <v>89</v>
      </c>
      <c r="H171" s="69">
        <f t="shared" ref="H171:M171" si="12">0+H172</f>
        <v>0</v>
      </c>
      <c r="I171" s="69">
        <f t="shared" si="12"/>
        <v>0</v>
      </c>
      <c r="J171" s="69">
        <f t="shared" si="12"/>
        <v>0</v>
      </c>
      <c r="K171" s="69">
        <f t="shared" si="12"/>
        <v>0</v>
      </c>
      <c r="L171" s="68">
        <f t="shared" si="12"/>
        <v>0</v>
      </c>
      <c r="M171" s="68">
        <f t="shared" si="12"/>
        <v>0</v>
      </c>
    </row>
    <row r="172" spans="1:13" ht="30" x14ac:dyDescent="0.25">
      <c r="A172" s="67" t="s">
        <v>91</v>
      </c>
      <c r="B172" s="66">
        <v>4010</v>
      </c>
      <c r="C172" s="65">
        <v>610</v>
      </c>
      <c r="D172" s="64" t="s">
        <v>89</v>
      </c>
      <c r="E172" s="63">
        <f>0+F172+L172+M172</f>
        <v>0</v>
      </c>
      <c r="F172" s="63">
        <f>0+H172+I172+J172</f>
        <v>0</v>
      </c>
      <c r="G172" s="61" t="s">
        <v>89</v>
      </c>
      <c r="H172" s="62"/>
      <c r="I172" s="62"/>
      <c r="J172" s="62"/>
      <c r="K172" s="62"/>
      <c r="L172" s="61"/>
      <c r="M172" s="61"/>
    </row>
    <row r="173" spans="1:13" ht="30" x14ac:dyDescent="0.25">
      <c r="A173" s="67" t="s">
        <v>90</v>
      </c>
      <c r="B173" s="66">
        <v>7000</v>
      </c>
      <c r="C173" s="65" t="s">
        <v>89</v>
      </c>
      <c r="D173" s="64" t="s">
        <v>89</v>
      </c>
      <c r="E173" s="63">
        <f>0+F173</f>
        <v>0</v>
      </c>
      <c r="F173" s="62"/>
      <c r="G173" s="61" t="s">
        <v>89</v>
      </c>
      <c r="H173" s="61" t="s">
        <v>89</v>
      </c>
      <c r="I173" s="61" t="s">
        <v>89</v>
      </c>
      <c r="J173" s="61" t="s">
        <v>89</v>
      </c>
      <c r="K173" s="61" t="s">
        <v>89</v>
      </c>
      <c r="L173" s="61" t="s">
        <v>89</v>
      </c>
      <c r="M173" s="61" t="s">
        <v>89</v>
      </c>
    </row>
    <row r="174" spans="1:13" s="54" customFormat="1" x14ac:dyDescent="0.2">
      <c r="A174" s="60"/>
      <c r="B174" s="59"/>
      <c r="C174" s="58"/>
      <c r="D174" s="58"/>
      <c r="E174" s="57"/>
      <c r="F174" s="57"/>
      <c r="G174" s="55"/>
      <c r="H174" s="55"/>
      <c r="I174" s="55"/>
      <c r="J174" s="55"/>
      <c r="K174" s="56"/>
      <c r="L174" s="55"/>
      <c r="M174" s="55"/>
    </row>
    <row r="176" spans="1:13" x14ac:dyDescent="0.25">
      <c r="A176" s="361" t="s">
        <v>88</v>
      </c>
      <c r="B176" s="361"/>
      <c r="C176" s="361"/>
      <c r="D176" s="361"/>
      <c r="E176" s="361"/>
      <c r="F176" s="361"/>
      <c r="G176" s="361"/>
      <c r="I176" s="4" t="s">
        <v>86</v>
      </c>
      <c r="L176" s="353"/>
      <c r="M176" s="353"/>
    </row>
    <row r="177" spans="1:13" x14ac:dyDescent="0.25">
      <c r="D177" s="4"/>
      <c r="E177" s="50"/>
      <c r="F177" s="50"/>
      <c r="I177" s="45" t="s">
        <v>74</v>
      </c>
      <c r="L177" s="355" t="s">
        <v>85</v>
      </c>
      <c r="M177" s="355"/>
    </row>
    <row r="178" spans="1:13" x14ac:dyDescent="0.25">
      <c r="A178" s="361"/>
      <c r="B178" s="361"/>
      <c r="C178" s="361"/>
      <c r="D178" s="361"/>
      <c r="E178" s="361"/>
      <c r="F178" s="361"/>
      <c r="G178" s="361"/>
      <c r="H178" s="361"/>
      <c r="I178" s="44" t="s">
        <v>86</v>
      </c>
      <c r="L178" s="353"/>
      <c r="M178" s="353"/>
    </row>
    <row r="179" spans="1:13" x14ac:dyDescent="0.25">
      <c r="D179" s="4"/>
      <c r="E179" s="50"/>
      <c r="F179" s="50"/>
      <c r="I179" s="44" t="s">
        <v>74</v>
      </c>
      <c r="L179" s="354" t="s">
        <v>85</v>
      </c>
      <c r="M179" s="354"/>
    </row>
    <row r="180" spans="1:13" x14ac:dyDescent="0.25">
      <c r="A180" s="361"/>
      <c r="B180" s="361"/>
      <c r="C180" s="361"/>
      <c r="D180" s="361"/>
      <c r="E180" s="361"/>
      <c r="F180" s="361"/>
      <c r="G180" s="361"/>
      <c r="H180" s="361"/>
      <c r="I180" s="44" t="s">
        <v>86</v>
      </c>
      <c r="L180" s="353"/>
      <c r="M180" s="353"/>
    </row>
    <row r="181" spans="1:13" x14ac:dyDescent="0.25">
      <c r="D181" s="4"/>
      <c r="E181" s="50"/>
      <c r="F181" s="50"/>
      <c r="I181" s="44" t="s">
        <v>74</v>
      </c>
      <c r="L181" s="354" t="s">
        <v>85</v>
      </c>
      <c r="M181" s="354"/>
    </row>
    <row r="182" spans="1:13" x14ac:dyDescent="0.25">
      <c r="A182" s="53" t="s">
        <v>87</v>
      </c>
      <c r="D182" s="4"/>
      <c r="E182" s="50"/>
      <c r="F182" s="50"/>
      <c r="I182" s="44" t="s">
        <v>86</v>
      </c>
      <c r="L182" s="353"/>
      <c r="M182" s="353"/>
    </row>
    <row r="183" spans="1:13" x14ac:dyDescent="0.25">
      <c r="A183" s="52"/>
      <c r="B183" s="51"/>
      <c r="D183" s="4"/>
      <c r="E183" s="50"/>
      <c r="F183" s="50"/>
      <c r="I183" s="44" t="s">
        <v>74</v>
      </c>
      <c r="L183" s="354" t="s">
        <v>85</v>
      </c>
      <c r="M183" s="354"/>
    </row>
    <row r="184" spans="1:13" x14ac:dyDescent="0.25">
      <c r="A184" s="49"/>
      <c r="B184" s="48"/>
    </row>
  </sheetData>
  <mergeCells count="27">
    <mergeCell ref="E4:E7"/>
    <mergeCell ref="G5:K5"/>
    <mergeCell ref="A180:H180"/>
    <mergeCell ref="A2:M2"/>
    <mergeCell ref="A4:A7"/>
    <mergeCell ref="G6:G7"/>
    <mergeCell ref="C4:C7"/>
    <mergeCell ref="A178:H178"/>
    <mergeCell ref="A176:G176"/>
    <mergeCell ref="J3:K3"/>
    <mergeCell ref="H6:H7"/>
    <mergeCell ref="I6:I7"/>
    <mergeCell ref="G4:K4"/>
    <mergeCell ref="B4:B7"/>
    <mergeCell ref="D4:D7"/>
    <mergeCell ref="M5:M7"/>
    <mergeCell ref="L5:L7"/>
    <mergeCell ref="F5:F7"/>
    <mergeCell ref="L182:M182"/>
    <mergeCell ref="L183:M183"/>
    <mergeCell ref="L176:M176"/>
    <mergeCell ref="L177:M177"/>
    <mergeCell ref="L178:M178"/>
    <mergeCell ref="L179:M179"/>
    <mergeCell ref="L180:M180"/>
    <mergeCell ref="L181:M181"/>
    <mergeCell ref="J6:K6"/>
  </mergeCells>
  <pageMargins left="0" right="0" top="0" bottom="0" header="0.31496062992125984" footer="0.31496062992125984"/>
  <pageSetup paperSize="9" scale="38" fitToWidth="0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4"/>
  <sheetViews>
    <sheetView zoomScale="85" zoomScaleNormal="85" workbookViewId="0">
      <pane ySplit="7" topLeftCell="A8" activePane="bottomLeft" state="frozen"/>
      <selection activeCell="C1" sqref="C1"/>
      <selection pane="bottomLeft"/>
    </sheetView>
  </sheetViews>
  <sheetFormatPr defaultRowHeight="15" x14ac:dyDescent="0.25"/>
  <cols>
    <col min="1" max="1" width="58.140625" style="4" customWidth="1"/>
    <col min="2" max="2" width="8.140625" style="47" customWidth="1"/>
    <col min="3" max="3" width="13.42578125" style="4" customWidth="1"/>
    <col min="4" max="4" width="10.5703125" style="5" customWidth="1"/>
    <col min="5" max="6" width="17.28515625" style="46" customWidth="1"/>
    <col min="7" max="7" width="17.28515625" style="4" customWidth="1"/>
    <col min="8" max="8" width="22" style="4" customWidth="1"/>
    <col min="9" max="13" width="17.42578125" style="4" customWidth="1"/>
    <col min="14" max="16384" width="9.140625" style="4"/>
  </cols>
  <sheetData>
    <row r="1" spans="1:13" ht="6" customHeight="1" x14ac:dyDescent="0.25">
      <c r="A1" s="115"/>
      <c r="B1" s="127"/>
      <c r="C1" s="126"/>
      <c r="D1" s="115"/>
      <c r="E1" s="125"/>
      <c r="F1" s="125"/>
      <c r="G1" s="115"/>
      <c r="H1" s="124"/>
      <c r="I1" s="124"/>
      <c r="J1" s="123"/>
      <c r="K1" s="123"/>
      <c r="L1" s="123"/>
      <c r="M1" s="122"/>
    </row>
    <row r="2" spans="1:13" ht="15" customHeight="1" x14ac:dyDescent="0.25">
      <c r="A2" s="362" t="s">
        <v>264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x14ac:dyDescent="0.25">
      <c r="A3" s="120"/>
      <c r="B3" s="121"/>
      <c r="C3" s="120"/>
      <c r="D3" s="120"/>
      <c r="E3" s="119"/>
      <c r="F3" s="119"/>
      <c r="G3" s="118"/>
      <c r="H3" s="117"/>
      <c r="I3" s="117"/>
      <c r="J3" s="366"/>
      <c r="K3" s="366"/>
      <c r="L3" s="132"/>
      <c r="M3" s="115"/>
    </row>
    <row r="4" spans="1:13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50" t="s">
        <v>254</v>
      </c>
      <c r="F4" s="114"/>
      <c r="G4" s="359" t="s">
        <v>253</v>
      </c>
      <c r="H4" s="359"/>
      <c r="I4" s="359"/>
      <c r="J4" s="359"/>
      <c r="K4" s="359"/>
      <c r="L4" s="113"/>
      <c r="M4" s="112"/>
    </row>
    <row r="5" spans="1:13" ht="15" customHeight="1" x14ac:dyDescent="0.25">
      <c r="A5" s="363"/>
      <c r="B5" s="363"/>
      <c r="C5" s="363"/>
      <c r="D5" s="370"/>
      <c r="E5" s="351"/>
      <c r="F5" s="350" t="s">
        <v>252</v>
      </c>
      <c r="G5" s="358" t="s">
        <v>251</v>
      </c>
      <c r="H5" s="359"/>
      <c r="I5" s="359"/>
      <c r="J5" s="359"/>
      <c r="K5" s="360"/>
      <c r="L5" s="347" t="s">
        <v>250</v>
      </c>
      <c r="M5" s="347" t="s">
        <v>249</v>
      </c>
    </row>
    <row r="6" spans="1:13" ht="105.75" customHeight="1" x14ac:dyDescent="0.25">
      <c r="A6" s="363"/>
      <c r="B6" s="363"/>
      <c r="C6" s="363"/>
      <c r="D6" s="370"/>
      <c r="E6" s="351"/>
      <c r="F6" s="351"/>
      <c r="G6" s="364" t="s">
        <v>248</v>
      </c>
      <c r="H6" s="367" t="s">
        <v>247</v>
      </c>
      <c r="I6" s="367" t="s">
        <v>246</v>
      </c>
      <c r="J6" s="356" t="s">
        <v>245</v>
      </c>
      <c r="K6" s="357"/>
      <c r="L6" s="348"/>
      <c r="M6" s="348"/>
    </row>
    <row r="7" spans="1:13" ht="18.75" customHeight="1" x14ac:dyDescent="0.25">
      <c r="A7" s="363"/>
      <c r="B7" s="363"/>
      <c r="C7" s="363"/>
      <c r="D7" s="371"/>
      <c r="E7" s="352"/>
      <c r="F7" s="352"/>
      <c r="G7" s="365"/>
      <c r="H7" s="368"/>
      <c r="I7" s="368"/>
      <c r="J7" s="111" t="s">
        <v>244</v>
      </c>
      <c r="K7" s="111" t="s">
        <v>243</v>
      </c>
      <c r="L7" s="349"/>
      <c r="M7" s="349"/>
    </row>
    <row r="8" spans="1:13" x14ac:dyDescent="0.25">
      <c r="A8" s="131">
        <v>1</v>
      </c>
      <c r="B8" s="131">
        <v>2</v>
      </c>
      <c r="C8" s="131">
        <v>3</v>
      </c>
      <c r="D8" s="131">
        <v>4</v>
      </c>
      <c r="E8" s="131">
        <v>5</v>
      </c>
      <c r="F8" s="131">
        <v>6</v>
      </c>
      <c r="G8" s="131">
        <v>7</v>
      </c>
      <c r="H8" s="131">
        <v>8</v>
      </c>
      <c r="I8" s="131">
        <v>9</v>
      </c>
      <c r="J8" s="131">
        <v>10</v>
      </c>
      <c r="K8" s="131">
        <v>11</v>
      </c>
      <c r="L8" s="131">
        <v>12</v>
      </c>
      <c r="M8" s="131">
        <v>13</v>
      </c>
    </row>
    <row r="9" spans="1:13" x14ac:dyDescent="0.25">
      <c r="A9" s="110" t="s">
        <v>242</v>
      </c>
      <c r="B9" s="106" t="s">
        <v>241</v>
      </c>
      <c r="C9" s="131" t="s">
        <v>89</v>
      </c>
      <c r="D9" s="131" t="s">
        <v>89</v>
      </c>
      <c r="E9" s="105">
        <f>0+F9+L9+M9</f>
        <v>32662382.969999999</v>
      </c>
      <c r="F9" s="104">
        <f>0+G9+H9+I9+J9</f>
        <v>32662382.969999999</v>
      </c>
      <c r="G9" s="142">
        <v>0</v>
      </c>
      <c r="H9" s="141">
        <v>0</v>
      </c>
      <c r="I9" s="141">
        <v>0</v>
      </c>
      <c r="J9" s="141">
        <v>32662382.969999999</v>
      </c>
      <c r="K9" s="141">
        <v>0</v>
      </c>
      <c r="L9" s="140">
        <v>0</v>
      </c>
      <c r="M9" s="140">
        <v>0</v>
      </c>
    </row>
    <row r="10" spans="1:13" x14ac:dyDescent="0.25">
      <c r="A10" s="67" t="s">
        <v>240</v>
      </c>
      <c r="B10" s="106" t="s">
        <v>239</v>
      </c>
      <c r="C10" s="83" t="s">
        <v>89</v>
      </c>
      <c r="D10" s="83" t="s">
        <v>89</v>
      </c>
      <c r="E10" s="105">
        <f>0+ROUND(F10+L10+M10,2)</f>
        <v>35633347.060000002</v>
      </c>
      <c r="F10" s="104">
        <f>0+ROUND(G10+H10+I10+J10,2)</f>
        <v>35633347.060000002</v>
      </c>
      <c r="G10" s="63">
        <f>0+ROUND(G9+G11-G58+G56,2)</f>
        <v>0</v>
      </c>
      <c r="H10" s="63">
        <f>0+ROUND(H9+H11-H58+H56-H171,2)</f>
        <v>0</v>
      </c>
      <c r="I10" s="63">
        <f>0+ROUND(I9+I11-I58+I56-I171,2)</f>
        <v>0</v>
      </c>
      <c r="J10" s="63">
        <f>0+ROUND(J9+J11-J58+J56+J166,2)</f>
        <v>35633347.060000002</v>
      </c>
      <c r="K10" s="63">
        <f>0+ROUND(K9+K11-K58+K56+K166,2)</f>
        <v>0</v>
      </c>
      <c r="L10" s="63">
        <f>0+ROUND(L9+L11-L58,2)</f>
        <v>0</v>
      </c>
      <c r="M10" s="63">
        <f>0+ROUND(M9+M11-M58+M166,2)</f>
        <v>0</v>
      </c>
    </row>
    <row r="11" spans="1:13" x14ac:dyDescent="0.25">
      <c r="A11" s="71" t="s">
        <v>238</v>
      </c>
      <c r="B11" s="90" t="s">
        <v>237</v>
      </c>
      <c r="C11" s="103" t="s">
        <v>236</v>
      </c>
      <c r="D11" s="75" t="s">
        <v>89</v>
      </c>
      <c r="E11" s="102">
        <f>0+F11+L11+M11</f>
        <v>92291598.980000004</v>
      </c>
      <c r="F11" s="101">
        <f>0+G11+H11+I11+J11</f>
        <v>92291598.980000004</v>
      </c>
      <c r="G11" s="69">
        <f>0+G18</f>
        <v>5720328.9800000004</v>
      </c>
      <c r="H11" s="69">
        <f>0+H18+H31</f>
        <v>0</v>
      </c>
      <c r="I11" s="69">
        <f>0+I31</f>
        <v>0</v>
      </c>
      <c r="J11" s="69">
        <f>0+J12+J18+J26+J31+J45+J47</f>
        <v>86571270</v>
      </c>
      <c r="K11" s="69">
        <f>0+K31</f>
        <v>21571270</v>
      </c>
      <c r="L11" s="69">
        <f>0+L18</f>
        <v>0</v>
      </c>
      <c r="M11" s="69">
        <f>0+M12+M18+M31</f>
        <v>0</v>
      </c>
    </row>
    <row r="12" spans="1:13" ht="35.25" customHeight="1" x14ac:dyDescent="0.25">
      <c r="A12" s="85" t="s">
        <v>235</v>
      </c>
      <c r="B12" s="90">
        <v>1100</v>
      </c>
      <c r="C12" s="99">
        <v>120</v>
      </c>
      <c r="D12" s="64" t="s">
        <v>89</v>
      </c>
      <c r="E12" s="63">
        <f>0+E13+E14+E15+E16+E17</f>
        <v>0</v>
      </c>
      <c r="F12" s="63">
        <f>0+F13+F14+F15+F16+F17</f>
        <v>0</v>
      </c>
      <c r="G12" s="100" t="s">
        <v>89</v>
      </c>
      <c r="H12" s="96" t="s">
        <v>89</v>
      </c>
      <c r="I12" s="96" t="s">
        <v>89</v>
      </c>
      <c r="J12" s="63">
        <f>0+J13+J14+J15+J16+J17</f>
        <v>0</v>
      </c>
      <c r="K12" s="96" t="s">
        <v>89</v>
      </c>
      <c r="L12" s="96" t="s">
        <v>89</v>
      </c>
      <c r="M12" s="63">
        <f>0+M14+M15+M16+M17</f>
        <v>0</v>
      </c>
    </row>
    <row r="13" spans="1:13" ht="30" x14ac:dyDescent="0.25">
      <c r="A13" s="80" t="s">
        <v>233</v>
      </c>
      <c r="B13" s="90" t="s">
        <v>232</v>
      </c>
      <c r="C13" s="99">
        <v>120</v>
      </c>
      <c r="D13" s="64">
        <v>121</v>
      </c>
      <c r="E13" s="63">
        <f>0+F13</f>
        <v>0</v>
      </c>
      <c r="F13" s="63">
        <f>0+J13</f>
        <v>0</v>
      </c>
      <c r="G13" s="61" t="s">
        <v>89</v>
      </c>
      <c r="H13" s="61" t="s">
        <v>89</v>
      </c>
      <c r="I13" s="61" t="s">
        <v>89</v>
      </c>
      <c r="J13" s="133"/>
      <c r="K13" s="61" t="s">
        <v>89</v>
      </c>
      <c r="L13" s="61" t="s">
        <v>89</v>
      </c>
      <c r="M13" s="61" t="s">
        <v>89</v>
      </c>
    </row>
    <row r="14" spans="1:13" x14ac:dyDescent="0.25">
      <c r="A14" s="80" t="s">
        <v>231</v>
      </c>
      <c r="B14" s="90" t="s">
        <v>230</v>
      </c>
      <c r="C14" s="99">
        <v>120</v>
      </c>
      <c r="D14" s="64">
        <v>123</v>
      </c>
      <c r="E14" s="63">
        <f>0+F14+M14</f>
        <v>0</v>
      </c>
      <c r="F14" s="63">
        <f>0+J14</f>
        <v>0</v>
      </c>
      <c r="G14" s="61" t="s">
        <v>89</v>
      </c>
      <c r="H14" s="61" t="s">
        <v>89</v>
      </c>
      <c r="I14" s="61" t="s">
        <v>89</v>
      </c>
      <c r="J14" s="133"/>
      <c r="K14" s="61" t="s">
        <v>89</v>
      </c>
      <c r="L14" s="61" t="s">
        <v>89</v>
      </c>
      <c r="M14" s="133"/>
    </row>
    <row r="15" spans="1:13" x14ac:dyDescent="0.25">
      <c r="A15" s="80" t="s">
        <v>263</v>
      </c>
      <c r="B15" s="90">
        <v>1130</v>
      </c>
      <c r="C15" s="99">
        <v>120</v>
      </c>
      <c r="D15" s="64">
        <v>124</v>
      </c>
      <c r="E15" s="63">
        <f>0+F15+M15</f>
        <v>0</v>
      </c>
      <c r="F15" s="63">
        <f>0+J15</f>
        <v>0</v>
      </c>
      <c r="G15" s="61" t="s">
        <v>89</v>
      </c>
      <c r="H15" s="61" t="s">
        <v>89</v>
      </c>
      <c r="I15" s="61" t="s">
        <v>89</v>
      </c>
      <c r="J15" s="133"/>
      <c r="K15" s="61" t="s">
        <v>89</v>
      </c>
      <c r="L15" s="61" t="s">
        <v>89</v>
      </c>
      <c r="M15" s="133"/>
    </row>
    <row r="16" spans="1:13" ht="45" x14ac:dyDescent="0.25">
      <c r="A16" s="80" t="s">
        <v>228</v>
      </c>
      <c r="B16" s="90">
        <v>1140</v>
      </c>
      <c r="C16" s="99">
        <v>120</v>
      </c>
      <c r="D16" s="64">
        <v>128</v>
      </c>
      <c r="E16" s="63">
        <f>0+F16+M16</f>
        <v>0</v>
      </c>
      <c r="F16" s="63">
        <f>0+J16</f>
        <v>0</v>
      </c>
      <c r="G16" s="61" t="s">
        <v>89</v>
      </c>
      <c r="H16" s="61" t="s">
        <v>89</v>
      </c>
      <c r="I16" s="61" t="s">
        <v>89</v>
      </c>
      <c r="J16" s="133"/>
      <c r="K16" s="61" t="s">
        <v>89</v>
      </c>
      <c r="L16" s="61" t="s">
        <v>89</v>
      </c>
      <c r="M16" s="133"/>
    </row>
    <row r="17" spans="1:13" x14ac:dyDescent="0.25">
      <c r="A17" s="80" t="s">
        <v>227</v>
      </c>
      <c r="B17" s="90">
        <v>1150</v>
      </c>
      <c r="C17" s="99">
        <v>120</v>
      </c>
      <c r="D17" s="64">
        <v>129</v>
      </c>
      <c r="E17" s="63">
        <f>0+F17+M17</f>
        <v>0</v>
      </c>
      <c r="F17" s="63">
        <f>0+J17</f>
        <v>0</v>
      </c>
      <c r="G17" s="61" t="s">
        <v>89</v>
      </c>
      <c r="H17" s="61" t="s">
        <v>89</v>
      </c>
      <c r="I17" s="61" t="s">
        <v>89</v>
      </c>
      <c r="J17" s="133"/>
      <c r="K17" s="61" t="s">
        <v>89</v>
      </c>
      <c r="L17" s="61" t="s">
        <v>89</v>
      </c>
      <c r="M17" s="133"/>
    </row>
    <row r="18" spans="1:13" s="54" customFormat="1" ht="30" x14ac:dyDescent="0.2">
      <c r="A18" s="85" t="s">
        <v>226</v>
      </c>
      <c r="B18" s="90" t="s">
        <v>225</v>
      </c>
      <c r="C18" s="99">
        <v>130</v>
      </c>
      <c r="D18" s="64" t="s">
        <v>89</v>
      </c>
      <c r="E18" s="63">
        <f>0+F18+L18+M18</f>
        <v>70720328.980000004</v>
      </c>
      <c r="F18" s="63">
        <f>0+G18+H18+J18</f>
        <v>70720328.980000004</v>
      </c>
      <c r="G18" s="63">
        <f>0+G19+G23+G25</f>
        <v>5720328.9800000004</v>
      </c>
      <c r="H18" s="96">
        <f>0+H23</f>
        <v>0</v>
      </c>
      <c r="I18" s="96" t="s">
        <v>89</v>
      </c>
      <c r="J18" s="63">
        <f>0+J20+J23+J24+J25</f>
        <v>65000000</v>
      </c>
      <c r="K18" s="96" t="s">
        <v>89</v>
      </c>
      <c r="L18" s="63">
        <f>0+L20+L23+L24+L25</f>
        <v>0</v>
      </c>
      <c r="M18" s="63">
        <f>0+M20</f>
        <v>0</v>
      </c>
    </row>
    <row r="19" spans="1:13" ht="75" x14ac:dyDescent="0.25">
      <c r="A19" s="80" t="s">
        <v>224</v>
      </c>
      <c r="B19" s="90">
        <v>1210</v>
      </c>
      <c r="C19" s="99">
        <v>130</v>
      </c>
      <c r="D19" s="64">
        <v>131</v>
      </c>
      <c r="E19" s="63">
        <f>0+F19</f>
        <v>5720328.9800000004</v>
      </c>
      <c r="F19" s="63">
        <f>0+G19</f>
        <v>5720328.9800000004</v>
      </c>
      <c r="G19" s="133">
        <v>5720328.9800000004</v>
      </c>
      <c r="H19" s="61" t="s">
        <v>89</v>
      </c>
      <c r="I19" s="61" t="s">
        <v>89</v>
      </c>
      <c r="J19" s="61" t="s">
        <v>89</v>
      </c>
      <c r="K19" s="61" t="s">
        <v>89</v>
      </c>
      <c r="L19" s="61" t="s">
        <v>89</v>
      </c>
      <c r="M19" s="61" t="s">
        <v>89</v>
      </c>
    </row>
    <row r="20" spans="1:13" ht="30" x14ac:dyDescent="0.25">
      <c r="A20" s="80" t="s">
        <v>223</v>
      </c>
      <c r="B20" s="90">
        <v>1230</v>
      </c>
      <c r="C20" s="99">
        <v>130</v>
      </c>
      <c r="D20" s="64">
        <v>131</v>
      </c>
      <c r="E20" s="63">
        <f>0+F20+L20+M20</f>
        <v>65000000</v>
      </c>
      <c r="F20" s="63">
        <f>0+J20</f>
        <v>65000000</v>
      </c>
      <c r="G20" s="96" t="s">
        <v>89</v>
      </c>
      <c r="H20" s="96" t="s">
        <v>89</v>
      </c>
      <c r="I20" s="96" t="s">
        <v>89</v>
      </c>
      <c r="J20" s="63">
        <f>0+J21+J22</f>
        <v>65000000</v>
      </c>
      <c r="K20" s="96" t="s">
        <v>89</v>
      </c>
      <c r="L20" s="63">
        <f>0+L21+L22</f>
        <v>0</v>
      </c>
      <c r="M20" s="63">
        <f>0+M21+M22</f>
        <v>0</v>
      </c>
    </row>
    <row r="21" spans="1:13" ht="30" x14ac:dyDescent="0.25">
      <c r="A21" s="79" t="s">
        <v>222</v>
      </c>
      <c r="B21" s="90" t="s">
        <v>221</v>
      </c>
      <c r="C21" s="99">
        <v>130</v>
      </c>
      <c r="D21" s="64">
        <v>131</v>
      </c>
      <c r="E21" s="63">
        <f>0+F21+L21+M21</f>
        <v>65000000</v>
      </c>
      <c r="F21" s="63">
        <f>0+J21</f>
        <v>65000000</v>
      </c>
      <c r="G21" s="61" t="s">
        <v>89</v>
      </c>
      <c r="H21" s="61" t="s">
        <v>89</v>
      </c>
      <c r="I21" s="61" t="s">
        <v>89</v>
      </c>
      <c r="J21" s="133">
        <v>65000000</v>
      </c>
      <c r="K21" s="61" t="s">
        <v>89</v>
      </c>
      <c r="L21" s="133"/>
      <c r="M21" s="133"/>
    </row>
    <row r="22" spans="1:13" ht="30" x14ac:dyDescent="0.25">
      <c r="A22" s="79" t="s">
        <v>220</v>
      </c>
      <c r="B22" s="90" t="s">
        <v>219</v>
      </c>
      <c r="C22" s="99">
        <v>130</v>
      </c>
      <c r="D22" s="64">
        <v>131</v>
      </c>
      <c r="E22" s="63">
        <f>0+F22+L22+M22</f>
        <v>0</v>
      </c>
      <c r="F22" s="63">
        <f>0+J22</f>
        <v>0</v>
      </c>
      <c r="G22" s="61" t="s">
        <v>89</v>
      </c>
      <c r="H22" s="61" t="s">
        <v>89</v>
      </c>
      <c r="I22" s="61" t="s">
        <v>89</v>
      </c>
      <c r="J22" s="133"/>
      <c r="K22" s="61" t="s">
        <v>89</v>
      </c>
      <c r="L22" s="133"/>
      <c r="M22" s="133"/>
    </row>
    <row r="23" spans="1:13" x14ac:dyDescent="0.25">
      <c r="A23" s="80" t="s">
        <v>218</v>
      </c>
      <c r="B23" s="90" t="s">
        <v>217</v>
      </c>
      <c r="C23" s="99">
        <v>130</v>
      </c>
      <c r="D23" s="64">
        <v>134</v>
      </c>
      <c r="E23" s="63">
        <f>0+F23+L23</f>
        <v>0</v>
      </c>
      <c r="F23" s="63">
        <f>0+G23+H23+J23</f>
        <v>0</v>
      </c>
      <c r="G23" s="135"/>
      <c r="H23" s="135"/>
      <c r="I23" s="61" t="s">
        <v>89</v>
      </c>
      <c r="J23" s="133"/>
      <c r="K23" s="61" t="s">
        <v>89</v>
      </c>
      <c r="L23" s="133"/>
      <c r="M23" s="61" t="s">
        <v>89</v>
      </c>
    </row>
    <row r="24" spans="1:13" x14ac:dyDescent="0.25">
      <c r="A24" s="80" t="s">
        <v>216</v>
      </c>
      <c r="B24" s="90">
        <v>1250</v>
      </c>
      <c r="C24" s="64">
        <v>130</v>
      </c>
      <c r="D24" s="64">
        <v>135</v>
      </c>
      <c r="E24" s="63">
        <f>0+F24+L24</f>
        <v>0</v>
      </c>
      <c r="F24" s="63">
        <f>0+J24</f>
        <v>0</v>
      </c>
      <c r="G24" s="61" t="s">
        <v>89</v>
      </c>
      <c r="H24" s="61" t="s">
        <v>89</v>
      </c>
      <c r="I24" s="61" t="s">
        <v>89</v>
      </c>
      <c r="J24" s="133"/>
      <c r="K24" s="61" t="s">
        <v>89</v>
      </c>
      <c r="L24" s="133"/>
      <c r="M24" s="61" t="s">
        <v>89</v>
      </c>
    </row>
    <row r="25" spans="1:13" ht="30" x14ac:dyDescent="0.25">
      <c r="A25" s="80" t="s">
        <v>215</v>
      </c>
      <c r="B25" s="90">
        <v>1260</v>
      </c>
      <c r="C25" s="64">
        <v>130</v>
      </c>
      <c r="D25" s="64">
        <v>139</v>
      </c>
      <c r="E25" s="63">
        <f>0+F25+L25</f>
        <v>0</v>
      </c>
      <c r="F25" s="63">
        <f>0+G25+J25</f>
        <v>0</v>
      </c>
      <c r="G25" s="135"/>
      <c r="H25" s="61" t="s">
        <v>89</v>
      </c>
      <c r="I25" s="61" t="s">
        <v>89</v>
      </c>
      <c r="J25" s="133"/>
      <c r="K25" s="61" t="s">
        <v>89</v>
      </c>
      <c r="L25" s="133"/>
      <c r="M25" s="61" t="s">
        <v>89</v>
      </c>
    </row>
    <row r="26" spans="1:13" ht="30" x14ac:dyDescent="0.25">
      <c r="A26" s="85" t="s">
        <v>214</v>
      </c>
      <c r="B26" s="90">
        <v>1300</v>
      </c>
      <c r="C26" s="64">
        <v>140</v>
      </c>
      <c r="D26" s="64" t="s">
        <v>89</v>
      </c>
      <c r="E26" s="63">
        <f>0+F26</f>
        <v>0</v>
      </c>
      <c r="F26" s="63">
        <f>0+J26</f>
        <v>0</v>
      </c>
      <c r="G26" s="96" t="s">
        <v>89</v>
      </c>
      <c r="H26" s="96" t="s">
        <v>89</v>
      </c>
      <c r="I26" s="96" t="s">
        <v>89</v>
      </c>
      <c r="J26" s="63">
        <f>0+J27+J28+J29+J30</f>
        <v>0</v>
      </c>
      <c r="K26" s="96" t="s">
        <v>89</v>
      </c>
      <c r="L26" s="96" t="s">
        <v>89</v>
      </c>
      <c r="M26" s="96" t="s">
        <v>89</v>
      </c>
    </row>
    <row r="27" spans="1:13" ht="45" x14ac:dyDescent="0.25">
      <c r="A27" s="80" t="s">
        <v>213</v>
      </c>
      <c r="B27" s="90">
        <v>1301</v>
      </c>
      <c r="C27" s="64">
        <v>140</v>
      </c>
      <c r="D27" s="64">
        <v>141</v>
      </c>
      <c r="E27" s="63">
        <f>0+F27</f>
        <v>0</v>
      </c>
      <c r="F27" s="63">
        <f>0+J27</f>
        <v>0</v>
      </c>
      <c r="G27" s="61" t="s">
        <v>89</v>
      </c>
      <c r="H27" s="61" t="s">
        <v>89</v>
      </c>
      <c r="I27" s="61" t="s">
        <v>89</v>
      </c>
      <c r="J27" s="133"/>
      <c r="K27" s="61" t="s">
        <v>89</v>
      </c>
      <c r="L27" s="61" t="s">
        <v>89</v>
      </c>
      <c r="M27" s="61" t="s">
        <v>89</v>
      </c>
    </row>
    <row r="28" spans="1:13" x14ac:dyDescent="0.25">
      <c r="A28" s="80" t="s">
        <v>212</v>
      </c>
      <c r="B28" s="90">
        <v>1302</v>
      </c>
      <c r="C28" s="64">
        <v>140</v>
      </c>
      <c r="D28" s="64">
        <v>143</v>
      </c>
      <c r="E28" s="63">
        <f>0+F28</f>
        <v>0</v>
      </c>
      <c r="F28" s="63">
        <f>0+J28</f>
        <v>0</v>
      </c>
      <c r="G28" s="61" t="s">
        <v>89</v>
      </c>
      <c r="H28" s="61" t="s">
        <v>89</v>
      </c>
      <c r="I28" s="61" t="s">
        <v>89</v>
      </c>
      <c r="J28" s="133"/>
      <c r="K28" s="61" t="s">
        <v>89</v>
      </c>
      <c r="L28" s="61" t="s">
        <v>89</v>
      </c>
      <c r="M28" s="61" t="s">
        <v>89</v>
      </c>
    </row>
    <row r="29" spans="1:13" ht="30" x14ac:dyDescent="0.25">
      <c r="A29" s="80" t="s">
        <v>211</v>
      </c>
      <c r="B29" s="90">
        <v>1303</v>
      </c>
      <c r="C29" s="64">
        <v>140</v>
      </c>
      <c r="D29" s="64">
        <v>144</v>
      </c>
      <c r="E29" s="63">
        <f>0+F29</f>
        <v>0</v>
      </c>
      <c r="F29" s="63">
        <f>0+J29</f>
        <v>0</v>
      </c>
      <c r="G29" s="61" t="s">
        <v>89</v>
      </c>
      <c r="H29" s="61" t="s">
        <v>89</v>
      </c>
      <c r="I29" s="61" t="s">
        <v>89</v>
      </c>
      <c r="J29" s="133"/>
      <c r="K29" s="61" t="s">
        <v>89</v>
      </c>
      <c r="L29" s="61" t="s">
        <v>89</v>
      </c>
      <c r="M29" s="61" t="s">
        <v>89</v>
      </c>
    </row>
    <row r="30" spans="1:13" x14ac:dyDescent="0.25">
      <c r="A30" s="80" t="s">
        <v>210</v>
      </c>
      <c r="B30" s="90">
        <v>1304</v>
      </c>
      <c r="C30" s="64">
        <v>140</v>
      </c>
      <c r="D30" s="64">
        <v>145</v>
      </c>
      <c r="E30" s="63">
        <f>0+F30</f>
        <v>0</v>
      </c>
      <c r="F30" s="63">
        <f>0+J30</f>
        <v>0</v>
      </c>
      <c r="G30" s="61" t="s">
        <v>89</v>
      </c>
      <c r="H30" s="61" t="s">
        <v>89</v>
      </c>
      <c r="I30" s="61" t="s">
        <v>89</v>
      </c>
      <c r="J30" s="133"/>
      <c r="K30" s="61" t="s">
        <v>89</v>
      </c>
      <c r="L30" s="61" t="s">
        <v>89</v>
      </c>
      <c r="M30" s="61" t="s">
        <v>89</v>
      </c>
    </row>
    <row r="31" spans="1:13" x14ac:dyDescent="0.25">
      <c r="A31" s="85" t="s">
        <v>209</v>
      </c>
      <c r="B31" s="90" t="s">
        <v>208</v>
      </c>
      <c r="C31" s="64">
        <v>150</v>
      </c>
      <c r="D31" s="64" t="s">
        <v>89</v>
      </c>
      <c r="E31" s="63">
        <f>0+F31+M31</f>
        <v>21571270</v>
      </c>
      <c r="F31" s="63">
        <f>0+H31+I31+J31</f>
        <v>21571270</v>
      </c>
      <c r="G31" s="96" t="s">
        <v>89</v>
      </c>
      <c r="H31" s="96">
        <f>H32</f>
        <v>0</v>
      </c>
      <c r="I31" s="96">
        <f>I35</f>
        <v>0</v>
      </c>
      <c r="J31" s="63">
        <f>0+J36+J41+J42+J43+J44</f>
        <v>21571270</v>
      </c>
      <c r="K31" s="63">
        <f>0+K36</f>
        <v>21571270</v>
      </c>
      <c r="L31" s="96" t="s">
        <v>89</v>
      </c>
      <c r="M31" s="63">
        <f>0+M43</f>
        <v>0</v>
      </c>
    </row>
    <row r="32" spans="1:13" ht="30" x14ac:dyDescent="0.25">
      <c r="A32" s="80" t="s">
        <v>207</v>
      </c>
      <c r="B32" s="90">
        <v>1410</v>
      </c>
      <c r="C32" s="64">
        <v>150</v>
      </c>
      <c r="D32" s="64">
        <v>152</v>
      </c>
      <c r="E32" s="63">
        <f>F32</f>
        <v>0</v>
      </c>
      <c r="F32" s="63">
        <f>H32</f>
        <v>0</v>
      </c>
      <c r="G32" s="78" t="s">
        <v>89</v>
      </c>
      <c r="H32" s="96">
        <f>0+H33+H34</f>
        <v>0</v>
      </c>
      <c r="I32" s="78" t="s">
        <v>89</v>
      </c>
      <c r="J32" s="78" t="s">
        <v>89</v>
      </c>
      <c r="K32" s="78" t="s">
        <v>89</v>
      </c>
      <c r="L32" s="78" t="s">
        <v>89</v>
      </c>
      <c r="M32" s="78" t="s">
        <v>89</v>
      </c>
    </row>
    <row r="33" spans="1:13" ht="30" x14ac:dyDescent="0.25">
      <c r="A33" s="89" t="s">
        <v>206</v>
      </c>
      <c r="B33" s="90">
        <v>14101</v>
      </c>
      <c r="C33" s="86">
        <v>150</v>
      </c>
      <c r="D33" s="86">
        <v>152</v>
      </c>
      <c r="E33" s="63">
        <f>F33</f>
        <v>0</v>
      </c>
      <c r="F33" s="63">
        <f>H33</f>
        <v>0</v>
      </c>
      <c r="G33" s="139" t="s">
        <v>89</v>
      </c>
      <c r="H33" s="138"/>
      <c r="I33" s="139" t="s">
        <v>89</v>
      </c>
      <c r="J33" s="139" t="s">
        <v>89</v>
      </c>
      <c r="K33" s="139" t="s">
        <v>89</v>
      </c>
      <c r="L33" s="139" t="s">
        <v>89</v>
      </c>
      <c r="M33" s="139" t="s">
        <v>89</v>
      </c>
    </row>
    <row r="34" spans="1:13" x14ac:dyDescent="0.25">
      <c r="A34" s="98" t="s">
        <v>205</v>
      </c>
      <c r="B34" s="90">
        <v>14102</v>
      </c>
      <c r="C34" s="86">
        <v>150</v>
      </c>
      <c r="D34" s="86">
        <v>162</v>
      </c>
      <c r="E34" s="63">
        <f>F34</f>
        <v>0</v>
      </c>
      <c r="F34" s="63">
        <f>H34</f>
        <v>0</v>
      </c>
      <c r="G34" s="139" t="s">
        <v>89</v>
      </c>
      <c r="H34" s="138"/>
      <c r="I34" s="139" t="s">
        <v>89</v>
      </c>
      <c r="J34" s="139" t="s">
        <v>89</v>
      </c>
      <c r="K34" s="139" t="s">
        <v>89</v>
      </c>
      <c r="L34" s="139" t="s">
        <v>89</v>
      </c>
      <c r="M34" s="139" t="s">
        <v>89</v>
      </c>
    </row>
    <row r="35" spans="1:13" x14ac:dyDescent="0.25">
      <c r="A35" s="80" t="s">
        <v>204</v>
      </c>
      <c r="B35" s="90">
        <v>1420</v>
      </c>
      <c r="C35" s="64">
        <v>150</v>
      </c>
      <c r="D35" s="64">
        <v>162</v>
      </c>
      <c r="E35" s="63">
        <f>F35</f>
        <v>0</v>
      </c>
      <c r="F35" s="63">
        <f>I35</f>
        <v>0</v>
      </c>
      <c r="G35" s="61" t="s">
        <v>89</v>
      </c>
      <c r="H35" s="61" t="s">
        <v>89</v>
      </c>
      <c r="I35" s="138"/>
      <c r="J35" s="61" t="s">
        <v>89</v>
      </c>
      <c r="K35" s="61" t="s">
        <v>89</v>
      </c>
      <c r="L35" s="61" t="s">
        <v>89</v>
      </c>
      <c r="M35" s="61" t="s">
        <v>89</v>
      </c>
    </row>
    <row r="36" spans="1:13" ht="60" x14ac:dyDescent="0.25">
      <c r="A36" s="80" t="s">
        <v>203</v>
      </c>
      <c r="B36" s="90">
        <v>1430</v>
      </c>
      <c r="C36" s="64">
        <v>150</v>
      </c>
      <c r="D36" s="64">
        <v>152</v>
      </c>
      <c r="E36" s="63">
        <f t="shared" ref="E36:E42" si="0">0+F36</f>
        <v>21571270</v>
      </c>
      <c r="F36" s="63">
        <f t="shared" ref="F36:F55" si="1">0+J36</f>
        <v>21571270</v>
      </c>
      <c r="G36" s="78" t="s">
        <v>89</v>
      </c>
      <c r="H36" s="78" t="s">
        <v>89</v>
      </c>
      <c r="I36" s="78" t="s">
        <v>89</v>
      </c>
      <c r="J36" s="63">
        <f>0+J37+J38</f>
        <v>21571270</v>
      </c>
      <c r="K36" s="63">
        <f>0+K38</f>
        <v>21571270</v>
      </c>
      <c r="L36" s="78" t="s">
        <v>89</v>
      </c>
      <c r="M36" s="78" t="s">
        <v>89</v>
      </c>
    </row>
    <row r="37" spans="1:13" ht="45" x14ac:dyDescent="0.25">
      <c r="A37" s="79" t="s">
        <v>202</v>
      </c>
      <c r="B37" s="90">
        <v>1431</v>
      </c>
      <c r="C37" s="64">
        <v>150</v>
      </c>
      <c r="D37" s="64">
        <v>152</v>
      </c>
      <c r="E37" s="63">
        <f t="shared" si="0"/>
        <v>0</v>
      </c>
      <c r="F37" s="63">
        <f t="shared" si="1"/>
        <v>0</v>
      </c>
      <c r="G37" s="61" t="s">
        <v>89</v>
      </c>
      <c r="H37" s="61" t="s">
        <v>89</v>
      </c>
      <c r="I37" s="61" t="s">
        <v>89</v>
      </c>
      <c r="J37" s="133"/>
      <c r="K37" s="61" t="s">
        <v>89</v>
      </c>
      <c r="L37" s="61" t="s">
        <v>89</v>
      </c>
      <c r="M37" s="61" t="s">
        <v>89</v>
      </c>
    </row>
    <row r="38" spans="1:13" x14ac:dyDescent="0.25">
      <c r="A38" s="79" t="s">
        <v>201</v>
      </c>
      <c r="B38" s="90">
        <v>1432</v>
      </c>
      <c r="C38" s="64">
        <v>150</v>
      </c>
      <c r="D38" s="64">
        <v>152</v>
      </c>
      <c r="E38" s="63">
        <f t="shared" si="0"/>
        <v>21571270</v>
      </c>
      <c r="F38" s="63">
        <f t="shared" si="1"/>
        <v>21571270</v>
      </c>
      <c r="G38" s="96" t="s">
        <v>89</v>
      </c>
      <c r="H38" s="96" t="s">
        <v>89</v>
      </c>
      <c r="I38" s="96" t="s">
        <v>89</v>
      </c>
      <c r="J38" s="63">
        <f>0+J39+J40</f>
        <v>21571270</v>
      </c>
      <c r="K38" s="63">
        <f>0+K39</f>
        <v>21571270</v>
      </c>
      <c r="L38" s="96" t="s">
        <v>89</v>
      </c>
      <c r="M38" s="96" t="s">
        <v>89</v>
      </c>
    </row>
    <row r="39" spans="1:13" ht="30" x14ac:dyDescent="0.25">
      <c r="A39" s="79" t="s">
        <v>200</v>
      </c>
      <c r="B39" s="90">
        <v>14321</v>
      </c>
      <c r="C39" s="64">
        <v>150</v>
      </c>
      <c r="D39" s="64">
        <v>152</v>
      </c>
      <c r="E39" s="63">
        <f t="shared" si="0"/>
        <v>21571270</v>
      </c>
      <c r="F39" s="63">
        <f t="shared" si="1"/>
        <v>21571270</v>
      </c>
      <c r="G39" s="61" t="s">
        <v>89</v>
      </c>
      <c r="H39" s="61" t="s">
        <v>89</v>
      </c>
      <c r="I39" s="61" t="s">
        <v>89</v>
      </c>
      <c r="J39" s="133">
        <v>21571270</v>
      </c>
      <c r="K39" s="133">
        <v>21571270</v>
      </c>
      <c r="L39" s="61" t="s">
        <v>89</v>
      </c>
      <c r="M39" s="61" t="s">
        <v>89</v>
      </c>
    </row>
    <row r="40" spans="1:13" x14ac:dyDescent="0.25">
      <c r="A40" s="79" t="s">
        <v>199</v>
      </c>
      <c r="B40" s="90">
        <v>14322</v>
      </c>
      <c r="C40" s="64">
        <v>150</v>
      </c>
      <c r="D40" s="64">
        <v>152</v>
      </c>
      <c r="E40" s="63">
        <f t="shared" si="0"/>
        <v>0</v>
      </c>
      <c r="F40" s="63">
        <f t="shared" si="1"/>
        <v>0</v>
      </c>
      <c r="G40" s="61" t="s">
        <v>89</v>
      </c>
      <c r="H40" s="61" t="s">
        <v>89</v>
      </c>
      <c r="I40" s="61" t="s">
        <v>89</v>
      </c>
      <c r="J40" s="133"/>
      <c r="K40" s="61" t="s">
        <v>89</v>
      </c>
      <c r="L40" s="61" t="s">
        <v>89</v>
      </c>
      <c r="M40" s="61" t="s">
        <v>89</v>
      </c>
    </row>
    <row r="41" spans="1:13" ht="45" x14ac:dyDescent="0.25">
      <c r="A41" s="80" t="s">
        <v>198</v>
      </c>
      <c r="B41" s="90">
        <v>1440</v>
      </c>
      <c r="C41" s="64">
        <v>150</v>
      </c>
      <c r="D41" s="64">
        <v>155</v>
      </c>
      <c r="E41" s="63">
        <f t="shared" si="0"/>
        <v>0</v>
      </c>
      <c r="F41" s="63">
        <f t="shared" si="1"/>
        <v>0</v>
      </c>
      <c r="G41" s="61" t="s">
        <v>89</v>
      </c>
      <c r="H41" s="61" t="s">
        <v>89</v>
      </c>
      <c r="I41" s="61" t="s">
        <v>89</v>
      </c>
      <c r="J41" s="133"/>
      <c r="K41" s="61" t="s">
        <v>89</v>
      </c>
      <c r="L41" s="61" t="s">
        <v>89</v>
      </c>
      <c r="M41" s="61" t="s">
        <v>89</v>
      </c>
    </row>
    <row r="42" spans="1:13" ht="30" x14ac:dyDescent="0.25">
      <c r="A42" s="80" t="s">
        <v>197</v>
      </c>
      <c r="B42" s="90">
        <v>1450</v>
      </c>
      <c r="C42" s="64">
        <v>150</v>
      </c>
      <c r="D42" s="64">
        <v>156</v>
      </c>
      <c r="E42" s="63">
        <f t="shared" si="0"/>
        <v>0</v>
      </c>
      <c r="F42" s="63">
        <f t="shared" si="1"/>
        <v>0</v>
      </c>
      <c r="G42" s="61" t="s">
        <v>89</v>
      </c>
      <c r="H42" s="61" t="s">
        <v>89</v>
      </c>
      <c r="I42" s="61" t="s">
        <v>89</v>
      </c>
      <c r="J42" s="133"/>
      <c r="K42" s="61" t="s">
        <v>89</v>
      </c>
      <c r="L42" s="61" t="s">
        <v>89</v>
      </c>
      <c r="M42" s="61" t="s">
        <v>89</v>
      </c>
    </row>
    <row r="43" spans="1:13" ht="30" x14ac:dyDescent="0.25">
      <c r="A43" s="80" t="s">
        <v>196</v>
      </c>
      <c r="B43" s="90">
        <v>1460</v>
      </c>
      <c r="C43" s="64">
        <v>150</v>
      </c>
      <c r="D43" s="64">
        <v>157</v>
      </c>
      <c r="E43" s="63">
        <f>0+F43+M43</f>
        <v>0</v>
      </c>
      <c r="F43" s="63">
        <f t="shared" si="1"/>
        <v>0</v>
      </c>
      <c r="G43" s="61" t="s">
        <v>89</v>
      </c>
      <c r="H43" s="61" t="s">
        <v>89</v>
      </c>
      <c r="I43" s="61" t="s">
        <v>89</v>
      </c>
      <c r="J43" s="133"/>
      <c r="K43" s="61" t="s">
        <v>89</v>
      </c>
      <c r="L43" s="61" t="s">
        <v>89</v>
      </c>
      <c r="M43" s="133"/>
    </row>
    <row r="44" spans="1:13" s="84" customFormat="1" x14ac:dyDescent="0.25">
      <c r="A44" s="80" t="s">
        <v>195</v>
      </c>
      <c r="B44" s="90">
        <v>1470</v>
      </c>
      <c r="C44" s="64">
        <v>150</v>
      </c>
      <c r="D44" s="64">
        <v>158</v>
      </c>
      <c r="E44" s="63">
        <f t="shared" ref="E44:E57" si="2">0+F44</f>
        <v>0</v>
      </c>
      <c r="F44" s="63">
        <f t="shared" si="1"/>
        <v>0</v>
      </c>
      <c r="G44" s="95" t="s">
        <v>89</v>
      </c>
      <c r="H44" s="61" t="s">
        <v>89</v>
      </c>
      <c r="I44" s="61" t="s">
        <v>89</v>
      </c>
      <c r="J44" s="133"/>
      <c r="K44" s="61" t="s">
        <v>89</v>
      </c>
      <c r="L44" s="61" t="s">
        <v>89</v>
      </c>
      <c r="M44" s="61" t="s">
        <v>89</v>
      </c>
    </row>
    <row r="45" spans="1:13" s="94" customFormat="1" x14ac:dyDescent="0.25">
      <c r="A45" s="85" t="s">
        <v>194</v>
      </c>
      <c r="B45" s="90" t="s">
        <v>193</v>
      </c>
      <c r="C45" s="64">
        <v>180</v>
      </c>
      <c r="D45" s="64" t="s">
        <v>89</v>
      </c>
      <c r="E45" s="63">
        <f t="shared" si="2"/>
        <v>0</v>
      </c>
      <c r="F45" s="63">
        <f t="shared" si="1"/>
        <v>0</v>
      </c>
      <c r="G45" s="63" t="s">
        <v>89</v>
      </c>
      <c r="H45" s="63" t="s">
        <v>89</v>
      </c>
      <c r="I45" s="63" t="s">
        <v>89</v>
      </c>
      <c r="J45" s="63">
        <f>0+J46</f>
        <v>0</v>
      </c>
      <c r="K45" s="63" t="s">
        <v>89</v>
      </c>
      <c r="L45" s="63" t="s">
        <v>89</v>
      </c>
      <c r="M45" s="63" t="s">
        <v>89</v>
      </c>
    </row>
    <row r="46" spans="1:13" x14ac:dyDescent="0.25">
      <c r="A46" s="80" t="s">
        <v>192</v>
      </c>
      <c r="B46" s="90" t="s">
        <v>191</v>
      </c>
      <c r="C46" s="64">
        <v>180</v>
      </c>
      <c r="D46" s="64">
        <v>189</v>
      </c>
      <c r="E46" s="63">
        <f t="shared" si="2"/>
        <v>0</v>
      </c>
      <c r="F46" s="63">
        <f t="shared" si="1"/>
        <v>0</v>
      </c>
      <c r="G46" s="61" t="s">
        <v>89</v>
      </c>
      <c r="H46" s="61" t="s">
        <v>89</v>
      </c>
      <c r="I46" s="61" t="s">
        <v>89</v>
      </c>
      <c r="J46" s="133"/>
      <c r="K46" s="61" t="s">
        <v>89</v>
      </c>
      <c r="L46" s="61" t="s">
        <v>89</v>
      </c>
      <c r="M46" s="135"/>
    </row>
    <row r="47" spans="1:13" x14ac:dyDescent="0.25">
      <c r="A47" s="85" t="s">
        <v>190</v>
      </c>
      <c r="B47" s="90" t="s">
        <v>189</v>
      </c>
      <c r="C47" s="64">
        <v>400</v>
      </c>
      <c r="D47" s="64" t="s">
        <v>89</v>
      </c>
      <c r="E47" s="63">
        <f t="shared" si="2"/>
        <v>0</v>
      </c>
      <c r="F47" s="63">
        <f t="shared" si="1"/>
        <v>0</v>
      </c>
      <c r="G47" s="63" t="s">
        <v>89</v>
      </c>
      <c r="H47" s="63" t="s">
        <v>89</v>
      </c>
      <c r="I47" s="63" t="s">
        <v>89</v>
      </c>
      <c r="J47" s="63">
        <f>0+J48+J49+J50</f>
        <v>0</v>
      </c>
      <c r="K47" s="63" t="s">
        <v>89</v>
      </c>
      <c r="L47" s="63" t="s">
        <v>89</v>
      </c>
      <c r="M47" s="63" t="s">
        <v>89</v>
      </c>
    </row>
    <row r="48" spans="1:13" ht="30" x14ac:dyDescent="0.25">
      <c r="A48" s="80" t="s">
        <v>188</v>
      </c>
      <c r="B48" s="90" t="s">
        <v>187</v>
      </c>
      <c r="C48" s="64">
        <v>410</v>
      </c>
      <c r="D48" s="131" t="s">
        <v>89</v>
      </c>
      <c r="E48" s="63">
        <f t="shared" si="2"/>
        <v>0</v>
      </c>
      <c r="F48" s="63">
        <f t="shared" si="1"/>
        <v>0</v>
      </c>
      <c r="G48" s="61" t="s">
        <v>89</v>
      </c>
      <c r="H48" s="61" t="s">
        <v>89</v>
      </c>
      <c r="I48" s="61" t="s">
        <v>89</v>
      </c>
      <c r="J48" s="133"/>
      <c r="K48" s="61" t="s">
        <v>89</v>
      </c>
      <c r="L48" s="61" t="s">
        <v>89</v>
      </c>
      <c r="M48" s="61" t="s">
        <v>89</v>
      </c>
    </row>
    <row r="49" spans="1:13" x14ac:dyDescent="0.25">
      <c r="A49" s="80" t="s">
        <v>186</v>
      </c>
      <c r="B49" s="90" t="s">
        <v>185</v>
      </c>
      <c r="C49" s="64">
        <v>420</v>
      </c>
      <c r="D49" s="131" t="s">
        <v>89</v>
      </c>
      <c r="E49" s="63">
        <f t="shared" si="2"/>
        <v>0</v>
      </c>
      <c r="F49" s="63">
        <f t="shared" si="1"/>
        <v>0</v>
      </c>
      <c r="G49" s="61" t="s">
        <v>89</v>
      </c>
      <c r="H49" s="61" t="s">
        <v>89</v>
      </c>
      <c r="I49" s="61" t="s">
        <v>89</v>
      </c>
      <c r="J49" s="133"/>
      <c r="K49" s="61" t="s">
        <v>89</v>
      </c>
      <c r="L49" s="61" t="s">
        <v>89</v>
      </c>
      <c r="M49" s="61" t="s">
        <v>89</v>
      </c>
    </row>
    <row r="50" spans="1:13" x14ac:dyDescent="0.25">
      <c r="A50" s="80" t="s">
        <v>184</v>
      </c>
      <c r="B50" s="90" t="s">
        <v>183</v>
      </c>
      <c r="C50" s="64">
        <v>440</v>
      </c>
      <c r="D50" s="131" t="s">
        <v>89</v>
      </c>
      <c r="E50" s="63">
        <f t="shared" si="2"/>
        <v>0</v>
      </c>
      <c r="F50" s="63">
        <f t="shared" si="1"/>
        <v>0</v>
      </c>
      <c r="G50" s="78" t="s">
        <v>89</v>
      </c>
      <c r="H50" s="78" t="s">
        <v>89</v>
      </c>
      <c r="I50" s="78" t="s">
        <v>89</v>
      </c>
      <c r="J50" s="63">
        <f>0+J51+J52+J53+J54+J55</f>
        <v>0</v>
      </c>
      <c r="K50" s="78" t="s">
        <v>89</v>
      </c>
      <c r="L50" s="78" t="s">
        <v>89</v>
      </c>
      <c r="M50" s="78" t="s">
        <v>89</v>
      </c>
    </row>
    <row r="51" spans="1:13" x14ac:dyDescent="0.25">
      <c r="A51" s="79" t="s">
        <v>182</v>
      </c>
      <c r="B51" s="90">
        <v>1941</v>
      </c>
      <c r="C51" s="64">
        <v>440</v>
      </c>
      <c r="D51" s="64">
        <v>131</v>
      </c>
      <c r="E51" s="63">
        <f t="shared" si="2"/>
        <v>0</v>
      </c>
      <c r="F51" s="63">
        <f t="shared" si="1"/>
        <v>0</v>
      </c>
      <c r="G51" s="61" t="s">
        <v>89</v>
      </c>
      <c r="H51" s="61" t="s">
        <v>89</v>
      </c>
      <c r="I51" s="61" t="s">
        <v>89</v>
      </c>
      <c r="J51" s="133"/>
      <c r="K51" s="61" t="s">
        <v>89</v>
      </c>
      <c r="L51" s="61" t="s">
        <v>89</v>
      </c>
      <c r="M51" s="61" t="s">
        <v>89</v>
      </c>
    </row>
    <row r="52" spans="1:13" x14ac:dyDescent="0.25">
      <c r="A52" s="79" t="s">
        <v>181</v>
      </c>
      <c r="B52" s="90">
        <v>1942</v>
      </c>
      <c r="C52" s="64">
        <v>440</v>
      </c>
      <c r="D52" s="64">
        <v>442</v>
      </c>
      <c r="E52" s="63">
        <f t="shared" si="2"/>
        <v>0</v>
      </c>
      <c r="F52" s="63">
        <f t="shared" si="1"/>
        <v>0</v>
      </c>
      <c r="G52" s="61" t="s">
        <v>89</v>
      </c>
      <c r="H52" s="61" t="s">
        <v>89</v>
      </c>
      <c r="I52" s="61" t="s">
        <v>89</v>
      </c>
      <c r="J52" s="133"/>
      <c r="K52" s="61" t="s">
        <v>89</v>
      </c>
      <c r="L52" s="61" t="s">
        <v>89</v>
      </c>
      <c r="M52" s="61" t="s">
        <v>89</v>
      </c>
    </row>
    <row r="53" spans="1:13" x14ac:dyDescent="0.25">
      <c r="A53" s="79" t="s">
        <v>180</v>
      </c>
      <c r="B53" s="90">
        <v>1943</v>
      </c>
      <c r="C53" s="64">
        <v>440</v>
      </c>
      <c r="D53" s="64">
        <v>444</v>
      </c>
      <c r="E53" s="63">
        <f t="shared" si="2"/>
        <v>0</v>
      </c>
      <c r="F53" s="63">
        <f t="shared" si="1"/>
        <v>0</v>
      </c>
      <c r="G53" s="61" t="s">
        <v>89</v>
      </c>
      <c r="H53" s="61" t="s">
        <v>89</v>
      </c>
      <c r="I53" s="61" t="s">
        <v>89</v>
      </c>
      <c r="J53" s="133"/>
      <c r="K53" s="61" t="s">
        <v>89</v>
      </c>
      <c r="L53" s="61" t="s">
        <v>89</v>
      </c>
      <c r="M53" s="61" t="s">
        <v>89</v>
      </c>
    </row>
    <row r="54" spans="1:13" ht="30" x14ac:dyDescent="0.25">
      <c r="A54" s="79" t="s">
        <v>179</v>
      </c>
      <c r="B54" s="90">
        <v>1945</v>
      </c>
      <c r="C54" s="64">
        <v>440</v>
      </c>
      <c r="D54" s="64">
        <v>446</v>
      </c>
      <c r="E54" s="63">
        <f t="shared" si="2"/>
        <v>0</v>
      </c>
      <c r="F54" s="63">
        <f t="shared" si="1"/>
        <v>0</v>
      </c>
      <c r="G54" s="61" t="s">
        <v>89</v>
      </c>
      <c r="H54" s="61" t="s">
        <v>89</v>
      </c>
      <c r="I54" s="61" t="s">
        <v>89</v>
      </c>
      <c r="J54" s="133"/>
      <c r="K54" s="61" t="s">
        <v>89</v>
      </c>
      <c r="L54" s="61" t="s">
        <v>89</v>
      </c>
      <c r="M54" s="61" t="s">
        <v>89</v>
      </c>
    </row>
    <row r="55" spans="1:13" ht="30" x14ac:dyDescent="0.25">
      <c r="A55" s="79" t="s">
        <v>178</v>
      </c>
      <c r="B55" s="90">
        <v>1946</v>
      </c>
      <c r="C55" s="64">
        <v>440</v>
      </c>
      <c r="D55" s="64">
        <v>449</v>
      </c>
      <c r="E55" s="63">
        <f t="shared" si="2"/>
        <v>0</v>
      </c>
      <c r="F55" s="63">
        <f t="shared" si="1"/>
        <v>0</v>
      </c>
      <c r="G55" s="61" t="s">
        <v>89</v>
      </c>
      <c r="H55" s="61" t="s">
        <v>89</v>
      </c>
      <c r="I55" s="61" t="s">
        <v>89</v>
      </c>
      <c r="J55" s="133"/>
      <c r="K55" s="61" t="s">
        <v>89</v>
      </c>
      <c r="L55" s="61" t="s">
        <v>89</v>
      </c>
      <c r="M55" s="61" t="s">
        <v>89</v>
      </c>
    </row>
    <row r="56" spans="1:13" x14ac:dyDescent="0.25">
      <c r="A56" s="85" t="s">
        <v>177</v>
      </c>
      <c r="B56" s="90" t="s">
        <v>176</v>
      </c>
      <c r="C56" s="83" t="s">
        <v>89</v>
      </c>
      <c r="D56" s="83" t="s">
        <v>89</v>
      </c>
      <c r="E56" s="63">
        <f t="shared" si="2"/>
        <v>0</v>
      </c>
      <c r="F56" s="63">
        <f>0+G56+H56+I56+J56</f>
        <v>0</v>
      </c>
      <c r="G56" s="63">
        <f>0+G57</f>
        <v>0</v>
      </c>
      <c r="H56" s="63">
        <f>0+H57</f>
        <v>0</v>
      </c>
      <c r="I56" s="78">
        <f>0+I57</f>
        <v>0</v>
      </c>
      <c r="J56" s="63">
        <f>0+J57</f>
        <v>0</v>
      </c>
      <c r="K56" s="63">
        <f>0+K57</f>
        <v>0</v>
      </c>
      <c r="L56" s="78" t="s">
        <v>89</v>
      </c>
      <c r="M56" s="78" t="s">
        <v>89</v>
      </c>
    </row>
    <row r="57" spans="1:13" ht="45" x14ac:dyDescent="0.25">
      <c r="A57" s="80" t="s">
        <v>175</v>
      </c>
      <c r="B57" s="90" t="s">
        <v>174</v>
      </c>
      <c r="C57" s="64">
        <v>510</v>
      </c>
      <c r="D57" s="64">
        <v>510</v>
      </c>
      <c r="E57" s="63">
        <f t="shared" si="2"/>
        <v>0</v>
      </c>
      <c r="F57" s="63">
        <f>0+G57+H57+I57+J57</f>
        <v>0</v>
      </c>
      <c r="G57" s="133"/>
      <c r="H57" s="133"/>
      <c r="I57" s="135"/>
      <c r="J57" s="133"/>
      <c r="K57" s="133"/>
      <c r="L57" s="61" t="s">
        <v>89</v>
      </c>
      <c r="M57" s="61" t="s">
        <v>89</v>
      </c>
    </row>
    <row r="58" spans="1:13" x14ac:dyDescent="0.25">
      <c r="A58" s="71" t="s">
        <v>173</v>
      </c>
      <c r="B58" s="92" t="s">
        <v>172</v>
      </c>
      <c r="C58" s="91" t="s">
        <v>89</v>
      </c>
      <c r="D58" s="91" t="s">
        <v>89</v>
      </c>
      <c r="E58" s="69">
        <f>0+ROUND(F58+L58+M58,2)</f>
        <v>89320634.890000001</v>
      </c>
      <c r="F58" s="69">
        <f>0+ROUND(G58+H58+I58+J58,2)</f>
        <v>89320634.890000001</v>
      </c>
      <c r="G58" s="69">
        <f>0+ROUND(G59+G85+G98+G109+G111+G119,2)</f>
        <v>5720328.9800000004</v>
      </c>
      <c r="H58" s="69">
        <f>0+ROUND(H59+H85+H98+H119,2)</f>
        <v>0</v>
      </c>
      <c r="I58" s="69">
        <f>0+ROUND(I119+I162,2)</f>
        <v>0</v>
      </c>
      <c r="J58" s="69">
        <f>0+ROUND(J59+J85+J98+J109+J111+J119,2)</f>
        <v>83600305.909999996</v>
      </c>
      <c r="K58" s="69">
        <f>0+ROUND(K59+K85+K119,2)</f>
        <v>21571270</v>
      </c>
      <c r="L58" s="69">
        <f>0+ROUND(L119,2)</f>
        <v>0</v>
      </c>
      <c r="M58" s="69">
        <f>0+ROUND(M59+M98+M109+M119,2)</f>
        <v>0</v>
      </c>
    </row>
    <row r="59" spans="1:13" ht="30" x14ac:dyDescent="0.25">
      <c r="A59" s="73" t="s">
        <v>171</v>
      </c>
      <c r="B59" s="90" t="s">
        <v>170</v>
      </c>
      <c r="C59" s="64">
        <v>110</v>
      </c>
      <c r="D59" s="64" t="s">
        <v>89</v>
      </c>
      <c r="E59" s="63">
        <f>0+F59+M59</f>
        <v>78859270</v>
      </c>
      <c r="F59" s="63">
        <f t="shared" ref="F59:F64" si="3">0+G59+H59+J59</f>
        <v>78859270</v>
      </c>
      <c r="G59" s="63">
        <f>0+G60+G63+G70+G74</f>
        <v>0</v>
      </c>
      <c r="H59" s="63">
        <f>0+H60+H63+H70+H74</f>
        <v>0</v>
      </c>
      <c r="I59" s="78" t="s">
        <v>89</v>
      </c>
      <c r="J59" s="63">
        <f>0+J60+J63+J70+J74</f>
        <v>78859270</v>
      </c>
      <c r="K59" s="63">
        <f>0+K60+K63+K70+K74</f>
        <v>21571270</v>
      </c>
      <c r="L59" s="78">
        <f>0+L70</f>
        <v>0</v>
      </c>
      <c r="M59" s="63">
        <f>0+M60+M63+M70+M74</f>
        <v>0</v>
      </c>
    </row>
    <row r="60" spans="1:13" ht="30" x14ac:dyDescent="0.25">
      <c r="A60" s="80" t="s">
        <v>169</v>
      </c>
      <c r="B60" s="90" t="s">
        <v>168</v>
      </c>
      <c r="C60" s="64">
        <v>111</v>
      </c>
      <c r="D60" s="83" t="s">
        <v>89</v>
      </c>
      <c r="E60" s="63">
        <f>0+F60+M60</f>
        <v>60567795.700000003</v>
      </c>
      <c r="F60" s="63">
        <f t="shared" si="3"/>
        <v>60567795.700000003</v>
      </c>
      <c r="G60" s="63">
        <f>0+G61+G62</f>
        <v>0</v>
      </c>
      <c r="H60" s="63">
        <f>0+H61+H62</f>
        <v>0</v>
      </c>
      <c r="I60" s="78" t="s">
        <v>89</v>
      </c>
      <c r="J60" s="63">
        <f>0+J61+J62</f>
        <v>60567795.700000003</v>
      </c>
      <c r="K60" s="63">
        <f>0+K61+K62</f>
        <v>16567795.699999999</v>
      </c>
      <c r="L60" s="78" t="s">
        <v>89</v>
      </c>
      <c r="M60" s="63">
        <f>0+M61</f>
        <v>0</v>
      </c>
    </row>
    <row r="61" spans="1:13" ht="30" x14ac:dyDescent="0.25">
      <c r="A61" s="79" t="s">
        <v>167</v>
      </c>
      <c r="B61" s="90" t="s">
        <v>166</v>
      </c>
      <c r="C61" s="64">
        <v>111</v>
      </c>
      <c r="D61" s="64">
        <v>211</v>
      </c>
      <c r="E61" s="63">
        <f>0+F61+M61</f>
        <v>60567795.700000003</v>
      </c>
      <c r="F61" s="63">
        <f t="shared" si="3"/>
        <v>60567795.700000003</v>
      </c>
      <c r="G61" s="133"/>
      <c r="H61" s="133"/>
      <c r="I61" s="61" t="s">
        <v>89</v>
      </c>
      <c r="J61" s="133">
        <v>60567795.700000003</v>
      </c>
      <c r="K61" s="133">
        <v>16567795.699999999</v>
      </c>
      <c r="L61" s="61" t="s">
        <v>89</v>
      </c>
      <c r="M61" s="133"/>
    </row>
    <row r="62" spans="1:13" ht="30" x14ac:dyDescent="0.25">
      <c r="A62" s="79" t="s">
        <v>129</v>
      </c>
      <c r="B62" s="90">
        <v>2112</v>
      </c>
      <c r="C62" s="64">
        <v>111</v>
      </c>
      <c r="D62" s="64">
        <v>266</v>
      </c>
      <c r="E62" s="63">
        <f>0+F62</f>
        <v>0</v>
      </c>
      <c r="F62" s="63">
        <f t="shared" si="3"/>
        <v>0</v>
      </c>
      <c r="G62" s="133"/>
      <c r="H62" s="133"/>
      <c r="I62" s="61" t="s">
        <v>89</v>
      </c>
      <c r="J62" s="133"/>
      <c r="K62" s="133"/>
      <c r="L62" s="61" t="s">
        <v>89</v>
      </c>
      <c r="M62" s="61" t="s">
        <v>89</v>
      </c>
    </row>
    <row r="63" spans="1:13" ht="30" x14ac:dyDescent="0.25">
      <c r="A63" s="80" t="s">
        <v>165</v>
      </c>
      <c r="B63" s="90" t="s">
        <v>164</v>
      </c>
      <c r="C63" s="64">
        <v>112</v>
      </c>
      <c r="D63" s="83" t="s">
        <v>89</v>
      </c>
      <c r="E63" s="63">
        <f>0+F63+M63</f>
        <v>0</v>
      </c>
      <c r="F63" s="63">
        <f t="shared" si="3"/>
        <v>0</v>
      </c>
      <c r="G63" s="63">
        <f>0+G64+G65+G67+G68+G69</f>
        <v>0</v>
      </c>
      <c r="H63" s="63">
        <f>0+H64+H67+H68+H69</f>
        <v>0</v>
      </c>
      <c r="I63" s="78" t="s">
        <v>89</v>
      </c>
      <c r="J63" s="63">
        <f>0+J64+J65+J66+J67+J68+J69</f>
        <v>0</v>
      </c>
      <c r="K63" s="63">
        <f>0+K69</f>
        <v>0</v>
      </c>
      <c r="L63" s="78" t="s">
        <v>89</v>
      </c>
      <c r="M63" s="63">
        <f>0+M64</f>
        <v>0</v>
      </c>
    </row>
    <row r="64" spans="1:13" x14ac:dyDescent="0.25">
      <c r="A64" s="79" t="s">
        <v>163</v>
      </c>
      <c r="B64" s="90">
        <v>2121</v>
      </c>
      <c r="C64" s="64">
        <v>112</v>
      </c>
      <c r="D64" s="83">
        <v>212</v>
      </c>
      <c r="E64" s="63">
        <f>0+F64+M64</f>
        <v>0</v>
      </c>
      <c r="F64" s="63">
        <f t="shared" si="3"/>
        <v>0</v>
      </c>
      <c r="G64" s="133"/>
      <c r="H64" s="133"/>
      <c r="I64" s="61" t="s">
        <v>89</v>
      </c>
      <c r="J64" s="133"/>
      <c r="K64" s="61" t="s">
        <v>89</v>
      </c>
      <c r="L64" s="61" t="s">
        <v>89</v>
      </c>
      <c r="M64" s="133"/>
    </row>
    <row r="65" spans="1:13" ht="30" x14ac:dyDescent="0.25">
      <c r="A65" s="79" t="s">
        <v>162</v>
      </c>
      <c r="B65" s="90">
        <v>2122</v>
      </c>
      <c r="C65" s="64">
        <v>112</v>
      </c>
      <c r="D65" s="83">
        <v>214</v>
      </c>
      <c r="E65" s="63">
        <f>0+F65</f>
        <v>0</v>
      </c>
      <c r="F65" s="63">
        <f>0+G65+J65</f>
        <v>0</v>
      </c>
      <c r="G65" s="133"/>
      <c r="H65" s="61" t="s">
        <v>89</v>
      </c>
      <c r="I65" s="61" t="s">
        <v>89</v>
      </c>
      <c r="J65" s="133"/>
      <c r="K65" s="61" t="s">
        <v>89</v>
      </c>
      <c r="L65" s="61" t="s">
        <v>89</v>
      </c>
      <c r="M65" s="61" t="s">
        <v>89</v>
      </c>
    </row>
    <row r="66" spans="1:13" x14ac:dyDescent="0.25">
      <c r="A66" s="79" t="s">
        <v>124</v>
      </c>
      <c r="B66" s="90">
        <v>2123</v>
      </c>
      <c r="C66" s="64">
        <v>112</v>
      </c>
      <c r="D66" s="83">
        <v>221</v>
      </c>
      <c r="E66" s="63">
        <f>0+F66</f>
        <v>0</v>
      </c>
      <c r="F66" s="63">
        <f>0+J66</f>
        <v>0</v>
      </c>
      <c r="G66" s="61" t="s">
        <v>89</v>
      </c>
      <c r="H66" s="61" t="s">
        <v>89</v>
      </c>
      <c r="I66" s="61" t="s">
        <v>89</v>
      </c>
      <c r="J66" s="133"/>
      <c r="K66" s="61" t="s">
        <v>89</v>
      </c>
      <c r="L66" s="61" t="s">
        <v>89</v>
      </c>
      <c r="M66" s="61" t="s">
        <v>89</v>
      </c>
    </row>
    <row r="67" spans="1:13" x14ac:dyDescent="0.25">
      <c r="A67" s="79" t="s">
        <v>123</v>
      </c>
      <c r="B67" s="90">
        <v>2124</v>
      </c>
      <c r="C67" s="64">
        <v>112</v>
      </c>
      <c r="D67" s="83">
        <v>222</v>
      </c>
      <c r="E67" s="63">
        <f>0+F67</f>
        <v>0</v>
      </c>
      <c r="F67" s="63">
        <f>0+G67+H67+J67</f>
        <v>0</v>
      </c>
      <c r="G67" s="133"/>
      <c r="H67" s="133"/>
      <c r="I67" s="61" t="s">
        <v>89</v>
      </c>
      <c r="J67" s="133"/>
      <c r="K67" s="61" t="s">
        <v>89</v>
      </c>
      <c r="L67" s="61" t="s">
        <v>89</v>
      </c>
      <c r="M67" s="61" t="s">
        <v>89</v>
      </c>
    </row>
    <row r="68" spans="1:13" x14ac:dyDescent="0.25">
      <c r="A68" s="79" t="s">
        <v>120</v>
      </c>
      <c r="B68" s="90">
        <v>2125</v>
      </c>
      <c r="C68" s="64">
        <v>112</v>
      </c>
      <c r="D68" s="83">
        <v>226</v>
      </c>
      <c r="E68" s="63">
        <f>0+F68</f>
        <v>0</v>
      </c>
      <c r="F68" s="63">
        <f>0+G68+H68+J68</f>
        <v>0</v>
      </c>
      <c r="G68" s="133"/>
      <c r="H68" s="133"/>
      <c r="I68" s="61" t="s">
        <v>89</v>
      </c>
      <c r="J68" s="133"/>
      <c r="K68" s="61" t="s">
        <v>89</v>
      </c>
      <c r="L68" s="61" t="s">
        <v>89</v>
      </c>
      <c r="M68" s="61" t="s">
        <v>89</v>
      </c>
    </row>
    <row r="69" spans="1:13" ht="30" x14ac:dyDescent="0.25">
      <c r="A69" s="79" t="s">
        <v>129</v>
      </c>
      <c r="B69" s="90">
        <v>2126</v>
      </c>
      <c r="C69" s="64">
        <v>112</v>
      </c>
      <c r="D69" s="83">
        <v>266</v>
      </c>
      <c r="E69" s="63">
        <f>0+F69</f>
        <v>0</v>
      </c>
      <c r="F69" s="63">
        <f>0+G69+H69+J69</f>
        <v>0</v>
      </c>
      <c r="G69" s="133"/>
      <c r="H69" s="133"/>
      <c r="I69" s="61" t="s">
        <v>89</v>
      </c>
      <c r="J69" s="133"/>
      <c r="K69" s="133"/>
      <c r="L69" s="61" t="s">
        <v>89</v>
      </c>
      <c r="M69" s="61" t="s">
        <v>89</v>
      </c>
    </row>
    <row r="70" spans="1:13" ht="30" x14ac:dyDescent="0.25">
      <c r="A70" s="80" t="s">
        <v>161</v>
      </c>
      <c r="B70" s="66">
        <v>2130</v>
      </c>
      <c r="C70" s="64">
        <v>113</v>
      </c>
      <c r="D70" s="83" t="s">
        <v>89</v>
      </c>
      <c r="E70" s="63">
        <f>0+F70+L70+M70</f>
        <v>0</v>
      </c>
      <c r="F70" s="63">
        <f>0+G70+H70+J70</f>
        <v>0</v>
      </c>
      <c r="G70" s="63">
        <f>0+G71+G72</f>
        <v>0</v>
      </c>
      <c r="H70" s="63">
        <f>0+H72+H73</f>
        <v>0</v>
      </c>
      <c r="I70" s="78" t="s">
        <v>89</v>
      </c>
      <c r="J70" s="63">
        <f>0+J71+J72+J73</f>
        <v>0</v>
      </c>
      <c r="K70" s="63">
        <f>0+K71</f>
        <v>0</v>
      </c>
      <c r="L70" s="78">
        <f>0+L71</f>
        <v>0</v>
      </c>
      <c r="M70" s="63">
        <f>0+M71</f>
        <v>0</v>
      </c>
    </row>
    <row r="71" spans="1:13" x14ac:dyDescent="0.25">
      <c r="A71" s="79" t="s">
        <v>123</v>
      </c>
      <c r="B71" s="66">
        <v>2131</v>
      </c>
      <c r="C71" s="64">
        <v>113</v>
      </c>
      <c r="D71" s="83">
        <v>222</v>
      </c>
      <c r="E71" s="63">
        <f>0+F71+L71+M71</f>
        <v>0</v>
      </c>
      <c r="F71" s="63">
        <f>0+G71+J71</f>
        <v>0</v>
      </c>
      <c r="G71" s="133"/>
      <c r="H71" s="61" t="s">
        <v>89</v>
      </c>
      <c r="I71" s="61" t="s">
        <v>89</v>
      </c>
      <c r="J71" s="133"/>
      <c r="K71" s="133"/>
      <c r="L71" s="135"/>
      <c r="M71" s="133"/>
    </row>
    <row r="72" spans="1:13" x14ac:dyDescent="0.25">
      <c r="A72" s="79" t="s">
        <v>120</v>
      </c>
      <c r="B72" s="66">
        <v>2132</v>
      </c>
      <c r="C72" s="64">
        <v>113</v>
      </c>
      <c r="D72" s="83">
        <v>226</v>
      </c>
      <c r="E72" s="63">
        <f>0+F72</f>
        <v>0</v>
      </c>
      <c r="F72" s="63">
        <f>0+G72+H72+J72</f>
        <v>0</v>
      </c>
      <c r="G72" s="133"/>
      <c r="H72" s="133"/>
      <c r="I72" s="61" t="s">
        <v>89</v>
      </c>
      <c r="J72" s="133"/>
      <c r="K72" s="61" t="s">
        <v>89</v>
      </c>
      <c r="L72" s="61" t="s">
        <v>89</v>
      </c>
      <c r="M72" s="61" t="s">
        <v>89</v>
      </c>
    </row>
    <row r="73" spans="1:13" ht="45" x14ac:dyDescent="0.25">
      <c r="A73" s="79" t="s">
        <v>160</v>
      </c>
      <c r="B73" s="66">
        <v>2133</v>
      </c>
      <c r="C73" s="64">
        <v>113</v>
      </c>
      <c r="D73" s="83">
        <v>296</v>
      </c>
      <c r="E73" s="63">
        <f>0+F73</f>
        <v>0</v>
      </c>
      <c r="F73" s="63">
        <f>0+H73+J73</f>
        <v>0</v>
      </c>
      <c r="G73" s="61" t="s">
        <v>89</v>
      </c>
      <c r="H73" s="133"/>
      <c r="I73" s="61" t="s">
        <v>89</v>
      </c>
      <c r="J73" s="133"/>
      <c r="K73" s="61" t="s">
        <v>89</v>
      </c>
      <c r="L73" s="61" t="s">
        <v>89</v>
      </c>
      <c r="M73" s="61" t="s">
        <v>89</v>
      </c>
    </row>
    <row r="74" spans="1:13" ht="45" x14ac:dyDescent="0.25">
      <c r="A74" s="80" t="s">
        <v>131</v>
      </c>
      <c r="B74" s="66">
        <v>2140</v>
      </c>
      <c r="C74" s="64">
        <v>119</v>
      </c>
      <c r="D74" s="83" t="s">
        <v>89</v>
      </c>
      <c r="E74" s="63">
        <f>0+F74+M74</f>
        <v>18291474.300000001</v>
      </c>
      <c r="F74" s="63">
        <f>0+G74+H74+J74</f>
        <v>18291474.300000001</v>
      </c>
      <c r="G74" s="63">
        <f>0+G75+G76</f>
        <v>0</v>
      </c>
      <c r="H74" s="63">
        <f>0+H75+H76</f>
        <v>0</v>
      </c>
      <c r="I74" s="78" t="s">
        <v>89</v>
      </c>
      <c r="J74" s="63">
        <f>0+J75+J76</f>
        <v>18291474.300000001</v>
      </c>
      <c r="K74" s="63">
        <f>0+K75+K76</f>
        <v>5003474.3</v>
      </c>
      <c r="L74" s="78" t="s">
        <v>89</v>
      </c>
      <c r="M74" s="63">
        <f>0+M75</f>
        <v>0</v>
      </c>
    </row>
    <row r="75" spans="1:13" ht="30" x14ac:dyDescent="0.25">
      <c r="A75" s="79" t="s">
        <v>159</v>
      </c>
      <c r="B75" s="66">
        <v>2141</v>
      </c>
      <c r="C75" s="64">
        <v>119</v>
      </c>
      <c r="D75" s="64">
        <v>213</v>
      </c>
      <c r="E75" s="63">
        <f>0+F75+M75</f>
        <v>18291474.300000001</v>
      </c>
      <c r="F75" s="63">
        <f>0+G75+H75+J75</f>
        <v>18291474.300000001</v>
      </c>
      <c r="G75" s="133"/>
      <c r="H75" s="133"/>
      <c r="I75" s="61" t="s">
        <v>89</v>
      </c>
      <c r="J75" s="133">
        <v>18291474.300000001</v>
      </c>
      <c r="K75" s="133">
        <v>5003474.3</v>
      </c>
      <c r="L75" s="61" t="s">
        <v>89</v>
      </c>
      <c r="M75" s="135"/>
    </row>
    <row r="76" spans="1:13" x14ac:dyDescent="0.25">
      <c r="A76" s="79" t="s">
        <v>158</v>
      </c>
      <c r="B76" s="66">
        <v>2142</v>
      </c>
      <c r="C76" s="64">
        <v>119</v>
      </c>
      <c r="D76" s="83" t="s">
        <v>89</v>
      </c>
      <c r="E76" s="63">
        <f t="shared" ref="E76:E97" si="4">0+F76</f>
        <v>0</v>
      </c>
      <c r="F76" s="63">
        <f>0+G76+H76+J76</f>
        <v>0</v>
      </c>
      <c r="G76" s="137">
        <f>0+G77+G78+G79+G81</f>
        <v>0</v>
      </c>
      <c r="H76" s="137">
        <f>0+H79</f>
        <v>0</v>
      </c>
      <c r="I76" s="78" t="s">
        <v>89</v>
      </c>
      <c r="J76" s="137">
        <f>0+J77+J78+J79+J80+J81</f>
        <v>0</v>
      </c>
      <c r="K76" s="137">
        <f>0+K77+K78+K79</f>
        <v>0</v>
      </c>
      <c r="L76" s="78" t="s">
        <v>89</v>
      </c>
      <c r="M76" s="78" t="s">
        <v>89</v>
      </c>
    </row>
    <row r="77" spans="1:13" x14ac:dyDescent="0.25">
      <c r="A77" s="81" t="s">
        <v>120</v>
      </c>
      <c r="B77" s="66">
        <v>21421</v>
      </c>
      <c r="C77" s="64">
        <v>119</v>
      </c>
      <c r="D77" s="64">
        <v>226</v>
      </c>
      <c r="E77" s="63">
        <f t="shared" si="4"/>
        <v>0</v>
      </c>
      <c r="F77" s="63">
        <f>0+G77+J77</f>
        <v>0</v>
      </c>
      <c r="G77" s="133"/>
      <c r="H77" s="61" t="s">
        <v>89</v>
      </c>
      <c r="I77" s="61" t="s">
        <v>89</v>
      </c>
      <c r="J77" s="133"/>
      <c r="K77" s="133"/>
      <c r="L77" s="61" t="s">
        <v>89</v>
      </c>
      <c r="M77" s="61" t="s">
        <v>89</v>
      </c>
    </row>
    <row r="78" spans="1:13" ht="45" x14ac:dyDescent="0.25">
      <c r="A78" s="81" t="s">
        <v>130</v>
      </c>
      <c r="B78" s="66">
        <v>21422</v>
      </c>
      <c r="C78" s="64">
        <v>119</v>
      </c>
      <c r="D78" s="64">
        <v>265</v>
      </c>
      <c r="E78" s="63">
        <f t="shared" si="4"/>
        <v>0</v>
      </c>
      <c r="F78" s="63">
        <f>0+G78+J78</f>
        <v>0</v>
      </c>
      <c r="G78" s="133"/>
      <c r="H78" s="61" t="s">
        <v>89</v>
      </c>
      <c r="I78" s="61" t="s">
        <v>89</v>
      </c>
      <c r="J78" s="133"/>
      <c r="K78" s="133"/>
      <c r="L78" s="61" t="s">
        <v>89</v>
      </c>
      <c r="M78" s="61" t="s">
        <v>89</v>
      </c>
    </row>
    <row r="79" spans="1:13" ht="30" x14ac:dyDescent="0.25">
      <c r="A79" s="81" t="s">
        <v>129</v>
      </c>
      <c r="B79" s="66">
        <v>21423</v>
      </c>
      <c r="C79" s="64">
        <v>119</v>
      </c>
      <c r="D79" s="64">
        <v>266</v>
      </c>
      <c r="E79" s="63">
        <f t="shared" si="4"/>
        <v>0</v>
      </c>
      <c r="F79" s="63">
        <f>0+G79+H79+J79</f>
        <v>0</v>
      </c>
      <c r="G79" s="133"/>
      <c r="H79" s="133"/>
      <c r="I79" s="61" t="s">
        <v>89</v>
      </c>
      <c r="J79" s="133"/>
      <c r="K79" s="133"/>
      <c r="L79" s="61" t="s">
        <v>89</v>
      </c>
      <c r="M79" s="61" t="s">
        <v>89</v>
      </c>
    </row>
    <row r="80" spans="1:13" x14ac:dyDescent="0.25">
      <c r="A80" s="81" t="s">
        <v>98</v>
      </c>
      <c r="B80" s="66">
        <v>21424</v>
      </c>
      <c r="C80" s="64">
        <v>119</v>
      </c>
      <c r="D80" s="64">
        <v>310</v>
      </c>
      <c r="E80" s="63">
        <f t="shared" si="4"/>
        <v>0</v>
      </c>
      <c r="F80" s="63">
        <f>0+J80</f>
        <v>0</v>
      </c>
      <c r="G80" s="61" t="s">
        <v>89</v>
      </c>
      <c r="H80" s="61" t="s">
        <v>89</v>
      </c>
      <c r="I80" s="61" t="s">
        <v>89</v>
      </c>
      <c r="J80" s="133"/>
      <c r="K80" s="61" t="s">
        <v>89</v>
      </c>
      <c r="L80" s="61" t="s">
        <v>89</v>
      </c>
      <c r="M80" s="61" t="s">
        <v>89</v>
      </c>
    </row>
    <row r="81" spans="1:13" x14ac:dyDescent="0.25">
      <c r="A81" s="81" t="s">
        <v>115</v>
      </c>
      <c r="B81" s="66">
        <v>21425</v>
      </c>
      <c r="C81" s="64">
        <v>119</v>
      </c>
      <c r="D81" s="64">
        <v>340</v>
      </c>
      <c r="E81" s="63">
        <f t="shared" si="4"/>
        <v>0</v>
      </c>
      <c r="F81" s="63">
        <f>0+G81+J81</f>
        <v>0</v>
      </c>
      <c r="G81" s="63">
        <f>0+G82+G84</f>
        <v>0</v>
      </c>
      <c r="H81" s="78" t="s">
        <v>89</v>
      </c>
      <c r="I81" s="78" t="s">
        <v>89</v>
      </c>
      <c r="J81" s="63">
        <f>0+J82+J83+J84</f>
        <v>0</v>
      </c>
      <c r="K81" s="78" t="s">
        <v>89</v>
      </c>
      <c r="L81" s="78" t="s">
        <v>89</v>
      </c>
      <c r="M81" s="78" t="s">
        <v>89</v>
      </c>
    </row>
    <row r="82" spans="1:13" ht="30" x14ac:dyDescent="0.25">
      <c r="A82" s="82" t="s">
        <v>114</v>
      </c>
      <c r="B82" s="66">
        <v>214251</v>
      </c>
      <c r="C82" s="64">
        <v>119</v>
      </c>
      <c r="D82" s="64">
        <v>341</v>
      </c>
      <c r="E82" s="63">
        <f t="shared" si="4"/>
        <v>0</v>
      </c>
      <c r="F82" s="63">
        <f>0+G82+J82</f>
        <v>0</v>
      </c>
      <c r="G82" s="133"/>
      <c r="H82" s="61" t="s">
        <v>89</v>
      </c>
      <c r="I82" s="61" t="s">
        <v>89</v>
      </c>
      <c r="J82" s="133"/>
      <c r="K82" s="61" t="s">
        <v>89</v>
      </c>
      <c r="L82" s="61" t="s">
        <v>89</v>
      </c>
      <c r="M82" s="61" t="s">
        <v>89</v>
      </c>
    </row>
    <row r="83" spans="1:13" x14ac:dyDescent="0.25">
      <c r="A83" s="82" t="s">
        <v>110</v>
      </c>
      <c r="B83" s="66">
        <v>214252</v>
      </c>
      <c r="C83" s="64">
        <v>119</v>
      </c>
      <c r="D83" s="64">
        <v>345</v>
      </c>
      <c r="E83" s="63">
        <f t="shared" si="4"/>
        <v>0</v>
      </c>
      <c r="F83" s="63">
        <f>0+J83</f>
        <v>0</v>
      </c>
      <c r="G83" s="61" t="s">
        <v>89</v>
      </c>
      <c r="H83" s="61" t="s">
        <v>89</v>
      </c>
      <c r="I83" s="61" t="s">
        <v>89</v>
      </c>
      <c r="J83" s="133"/>
      <c r="K83" s="61" t="s">
        <v>89</v>
      </c>
      <c r="L83" s="61" t="s">
        <v>89</v>
      </c>
      <c r="M83" s="61" t="s">
        <v>89</v>
      </c>
    </row>
    <row r="84" spans="1:13" ht="30" x14ac:dyDescent="0.25">
      <c r="A84" s="82" t="s">
        <v>262</v>
      </c>
      <c r="B84" s="66">
        <v>214253</v>
      </c>
      <c r="C84" s="64">
        <v>119</v>
      </c>
      <c r="D84" s="64">
        <v>346</v>
      </c>
      <c r="E84" s="63">
        <f t="shared" si="4"/>
        <v>0</v>
      </c>
      <c r="F84" s="63">
        <f>0+G84+J84</f>
        <v>0</v>
      </c>
      <c r="G84" s="133"/>
      <c r="H84" s="61" t="s">
        <v>89</v>
      </c>
      <c r="I84" s="61" t="s">
        <v>89</v>
      </c>
      <c r="J84" s="133"/>
      <c r="K84" s="61" t="s">
        <v>89</v>
      </c>
      <c r="L84" s="61" t="s">
        <v>89</v>
      </c>
      <c r="M84" s="61" t="s">
        <v>89</v>
      </c>
    </row>
    <row r="85" spans="1:13" x14ac:dyDescent="0.25">
      <c r="A85" s="85" t="s">
        <v>157</v>
      </c>
      <c r="B85" s="66">
        <v>2200</v>
      </c>
      <c r="C85" s="64">
        <v>300</v>
      </c>
      <c r="D85" s="64" t="s">
        <v>89</v>
      </c>
      <c r="E85" s="63">
        <f t="shared" si="4"/>
        <v>0</v>
      </c>
      <c r="F85" s="63">
        <f>0+G85+H85+J85</f>
        <v>0</v>
      </c>
      <c r="G85" s="63">
        <f>0+G86</f>
        <v>0</v>
      </c>
      <c r="H85" s="63">
        <f>0+H86+H95</f>
        <v>0</v>
      </c>
      <c r="I85" s="78" t="s">
        <v>89</v>
      </c>
      <c r="J85" s="63">
        <f>0+J86+J95+J96+J97</f>
        <v>0</v>
      </c>
      <c r="K85" s="63">
        <f>0+K86</f>
        <v>0</v>
      </c>
      <c r="L85" s="78" t="s">
        <v>89</v>
      </c>
      <c r="M85" s="78" t="s">
        <v>89</v>
      </c>
    </row>
    <row r="86" spans="1:13" ht="45" x14ac:dyDescent="0.25">
      <c r="A86" s="80" t="s">
        <v>156</v>
      </c>
      <c r="B86" s="66">
        <v>2210</v>
      </c>
      <c r="C86" s="64">
        <v>320</v>
      </c>
      <c r="D86" s="64" t="s">
        <v>89</v>
      </c>
      <c r="E86" s="63">
        <f t="shared" si="4"/>
        <v>0</v>
      </c>
      <c r="F86" s="63">
        <f>0+G86+H86+J86</f>
        <v>0</v>
      </c>
      <c r="G86" s="63">
        <f>0+G87+G91</f>
        <v>0</v>
      </c>
      <c r="H86" s="63">
        <f>0+H87</f>
        <v>0</v>
      </c>
      <c r="I86" s="78" t="s">
        <v>89</v>
      </c>
      <c r="J86" s="63">
        <f>0+J87+J91</f>
        <v>0</v>
      </c>
      <c r="K86" s="63">
        <f>0+K87</f>
        <v>0</v>
      </c>
      <c r="L86" s="78" t="s">
        <v>89</v>
      </c>
      <c r="M86" s="78" t="s">
        <v>89</v>
      </c>
    </row>
    <row r="87" spans="1:13" s="54" customFormat="1" ht="60" x14ac:dyDescent="0.2">
      <c r="A87" s="79" t="s">
        <v>155</v>
      </c>
      <c r="B87" s="66">
        <v>2211</v>
      </c>
      <c r="C87" s="64">
        <v>321</v>
      </c>
      <c r="D87" s="64" t="s">
        <v>89</v>
      </c>
      <c r="E87" s="63">
        <f t="shared" si="4"/>
        <v>0</v>
      </c>
      <c r="F87" s="63">
        <f>0+G87+H87+J87</f>
        <v>0</v>
      </c>
      <c r="G87" s="63">
        <f>0+G88+G90</f>
        <v>0</v>
      </c>
      <c r="H87" s="63">
        <f>0+H88</f>
        <v>0</v>
      </c>
      <c r="I87" s="78" t="s">
        <v>89</v>
      </c>
      <c r="J87" s="63">
        <f>0+J88+J89+J90</f>
        <v>0</v>
      </c>
      <c r="K87" s="63">
        <f>0+K88+K90</f>
        <v>0</v>
      </c>
      <c r="L87" s="78" t="s">
        <v>89</v>
      </c>
      <c r="M87" s="78" t="s">
        <v>89</v>
      </c>
    </row>
    <row r="88" spans="1:13" s="54" customFormat="1" ht="30" x14ac:dyDescent="0.2">
      <c r="A88" s="81" t="s">
        <v>154</v>
      </c>
      <c r="B88" s="66">
        <v>22113</v>
      </c>
      <c r="C88" s="64">
        <v>321</v>
      </c>
      <c r="D88" s="64">
        <v>264</v>
      </c>
      <c r="E88" s="63">
        <f t="shared" si="4"/>
        <v>0</v>
      </c>
      <c r="F88" s="63">
        <f>0+G88+H88+J88</f>
        <v>0</v>
      </c>
      <c r="G88" s="133"/>
      <c r="H88" s="133"/>
      <c r="I88" s="61" t="s">
        <v>89</v>
      </c>
      <c r="J88" s="133"/>
      <c r="K88" s="133"/>
      <c r="L88" s="61" t="s">
        <v>89</v>
      </c>
      <c r="M88" s="61" t="s">
        <v>89</v>
      </c>
    </row>
    <row r="89" spans="1:13" s="54" customFormat="1" ht="45" x14ac:dyDescent="0.2">
      <c r="A89" s="81" t="s">
        <v>130</v>
      </c>
      <c r="B89" s="66">
        <v>22114</v>
      </c>
      <c r="C89" s="64">
        <v>321</v>
      </c>
      <c r="D89" s="64">
        <v>265</v>
      </c>
      <c r="E89" s="63">
        <f t="shared" si="4"/>
        <v>0</v>
      </c>
      <c r="F89" s="63">
        <f>0+J89</f>
        <v>0</v>
      </c>
      <c r="G89" s="61" t="s">
        <v>89</v>
      </c>
      <c r="H89" s="61" t="s">
        <v>89</v>
      </c>
      <c r="I89" s="61" t="s">
        <v>89</v>
      </c>
      <c r="J89" s="133"/>
      <c r="K89" s="61" t="s">
        <v>89</v>
      </c>
      <c r="L89" s="61" t="s">
        <v>89</v>
      </c>
      <c r="M89" s="61" t="s">
        <v>89</v>
      </c>
    </row>
    <row r="90" spans="1:13" s="54" customFormat="1" ht="30" x14ac:dyDescent="0.2">
      <c r="A90" s="81" t="s">
        <v>129</v>
      </c>
      <c r="B90" s="66">
        <v>22115</v>
      </c>
      <c r="C90" s="64">
        <v>321</v>
      </c>
      <c r="D90" s="64">
        <v>266</v>
      </c>
      <c r="E90" s="63">
        <f t="shared" si="4"/>
        <v>0</v>
      </c>
      <c r="F90" s="63">
        <f>0+G90+J90</f>
        <v>0</v>
      </c>
      <c r="G90" s="133"/>
      <c r="H90" s="61" t="s">
        <v>89</v>
      </c>
      <c r="I90" s="61" t="s">
        <v>89</v>
      </c>
      <c r="J90" s="133"/>
      <c r="K90" s="133"/>
      <c r="L90" s="61" t="s">
        <v>89</v>
      </c>
      <c r="M90" s="61" t="s">
        <v>89</v>
      </c>
    </row>
    <row r="91" spans="1:13" s="54" customFormat="1" ht="30" x14ac:dyDescent="0.2">
      <c r="A91" s="89" t="s">
        <v>153</v>
      </c>
      <c r="B91" s="87">
        <v>2212</v>
      </c>
      <c r="C91" s="86">
        <v>323</v>
      </c>
      <c r="D91" s="86" t="s">
        <v>89</v>
      </c>
      <c r="E91" s="63">
        <f t="shared" si="4"/>
        <v>0</v>
      </c>
      <c r="F91" s="63">
        <f>0+G91+J91</f>
        <v>0</v>
      </c>
      <c r="G91" s="137">
        <f>0+G92+G93+G94</f>
        <v>0</v>
      </c>
      <c r="H91" s="78" t="s">
        <v>89</v>
      </c>
      <c r="I91" s="78" t="s">
        <v>89</v>
      </c>
      <c r="J91" s="137">
        <f>0+J92+J93+J94</f>
        <v>0</v>
      </c>
      <c r="K91" s="78" t="s">
        <v>89</v>
      </c>
      <c r="L91" s="78" t="s">
        <v>89</v>
      </c>
      <c r="M91" s="78" t="s">
        <v>89</v>
      </c>
    </row>
    <row r="92" spans="1:13" s="54" customFormat="1" ht="30" x14ac:dyDescent="0.2">
      <c r="A92" s="88" t="s">
        <v>152</v>
      </c>
      <c r="B92" s="87">
        <v>22121</v>
      </c>
      <c r="C92" s="86">
        <v>323</v>
      </c>
      <c r="D92" s="86">
        <v>261</v>
      </c>
      <c r="E92" s="63">
        <f t="shared" si="4"/>
        <v>0</v>
      </c>
      <c r="F92" s="63">
        <f>0+G92+J92</f>
        <v>0</v>
      </c>
      <c r="G92" s="133"/>
      <c r="H92" s="61" t="s">
        <v>89</v>
      </c>
      <c r="I92" s="61" t="s">
        <v>89</v>
      </c>
      <c r="J92" s="133"/>
      <c r="K92" s="61" t="s">
        <v>89</v>
      </c>
      <c r="L92" s="61" t="s">
        <v>89</v>
      </c>
      <c r="M92" s="61" t="s">
        <v>89</v>
      </c>
    </row>
    <row r="93" spans="1:13" s="54" customFormat="1" ht="30" x14ac:dyDescent="0.2">
      <c r="A93" s="88" t="s">
        <v>151</v>
      </c>
      <c r="B93" s="87">
        <v>22122</v>
      </c>
      <c r="C93" s="86">
        <v>323</v>
      </c>
      <c r="D93" s="86">
        <v>263</v>
      </c>
      <c r="E93" s="63">
        <f t="shared" si="4"/>
        <v>0</v>
      </c>
      <c r="F93" s="63">
        <f>0+G93+J93</f>
        <v>0</v>
      </c>
      <c r="G93" s="133"/>
      <c r="H93" s="61" t="s">
        <v>89</v>
      </c>
      <c r="I93" s="61" t="s">
        <v>89</v>
      </c>
      <c r="J93" s="133"/>
      <c r="K93" s="61" t="s">
        <v>89</v>
      </c>
      <c r="L93" s="61" t="s">
        <v>89</v>
      </c>
      <c r="M93" s="61" t="s">
        <v>89</v>
      </c>
    </row>
    <row r="94" spans="1:13" s="54" customFormat="1" ht="45" x14ac:dyDescent="0.2">
      <c r="A94" s="88" t="s">
        <v>130</v>
      </c>
      <c r="B94" s="87">
        <v>22123</v>
      </c>
      <c r="C94" s="86">
        <v>323</v>
      </c>
      <c r="D94" s="86">
        <v>265</v>
      </c>
      <c r="E94" s="63">
        <f t="shared" si="4"/>
        <v>0</v>
      </c>
      <c r="F94" s="63">
        <f>0+G94+J94</f>
        <v>0</v>
      </c>
      <c r="G94" s="133"/>
      <c r="H94" s="61" t="s">
        <v>89</v>
      </c>
      <c r="I94" s="61" t="s">
        <v>89</v>
      </c>
      <c r="J94" s="133"/>
      <c r="K94" s="61" t="s">
        <v>89</v>
      </c>
      <c r="L94" s="61" t="s">
        <v>89</v>
      </c>
      <c r="M94" s="61" t="s">
        <v>89</v>
      </c>
    </row>
    <row r="95" spans="1:13" s="54" customFormat="1" ht="45" x14ac:dyDescent="0.2">
      <c r="A95" s="80" t="s">
        <v>150</v>
      </c>
      <c r="B95" s="66">
        <v>2220</v>
      </c>
      <c r="C95" s="64">
        <v>340</v>
      </c>
      <c r="D95" s="64">
        <v>296</v>
      </c>
      <c r="E95" s="63">
        <f t="shared" si="4"/>
        <v>0</v>
      </c>
      <c r="F95" s="63">
        <f>0+H95+J95</f>
        <v>0</v>
      </c>
      <c r="G95" s="61" t="s">
        <v>89</v>
      </c>
      <c r="H95" s="133"/>
      <c r="I95" s="61" t="s">
        <v>89</v>
      </c>
      <c r="J95" s="133"/>
      <c r="K95" s="61" t="s">
        <v>89</v>
      </c>
      <c r="L95" s="61" t="s">
        <v>89</v>
      </c>
      <c r="M95" s="61" t="s">
        <v>89</v>
      </c>
    </row>
    <row r="96" spans="1:13" s="54" customFormat="1" ht="75" x14ac:dyDescent="0.2">
      <c r="A96" s="80" t="s">
        <v>149</v>
      </c>
      <c r="B96" s="66">
        <v>2230</v>
      </c>
      <c r="C96" s="64">
        <v>350</v>
      </c>
      <c r="D96" s="64">
        <v>296</v>
      </c>
      <c r="E96" s="63">
        <f t="shared" si="4"/>
        <v>0</v>
      </c>
      <c r="F96" s="63">
        <f>0+J96</f>
        <v>0</v>
      </c>
      <c r="G96" s="61" t="s">
        <v>89</v>
      </c>
      <c r="H96" s="61" t="s">
        <v>89</v>
      </c>
      <c r="I96" s="61" t="s">
        <v>89</v>
      </c>
      <c r="J96" s="133"/>
      <c r="K96" s="61" t="s">
        <v>89</v>
      </c>
      <c r="L96" s="61" t="s">
        <v>89</v>
      </c>
      <c r="M96" s="61" t="s">
        <v>89</v>
      </c>
    </row>
    <row r="97" spans="1:13" s="54" customFormat="1" x14ac:dyDescent="0.2">
      <c r="A97" s="80" t="s">
        <v>148</v>
      </c>
      <c r="B97" s="66">
        <v>2240</v>
      </c>
      <c r="C97" s="64">
        <v>360</v>
      </c>
      <c r="D97" s="64">
        <v>296</v>
      </c>
      <c r="E97" s="63">
        <f t="shared" si="4"/>
        <v>0</v>
      </c>
      <c r="F97" s="63">
        <f>0+J97</f>
        <v>0</v>
      </c>
      <c r="G97" s="61" t="s">
        <v>89</v>
      </c>
      <c r="H97" s="61" t="s">
        <v>89</v>
      </c>
      <c r="I97" s="61" t="s">
        <v>89</v>
      </c>
      <c r="J97" s="133"/>
      <c r="K97" s="61" t="s">
        <v>89</v>
      </c>
      <c r="L97" s="61" t="s">
        <v>89</v>
      </c>
      <c r="M97" s="61" t="s">
        <v>89</v>
      </c>
    </row>
    <row r="98" spans="1:13" x14ac:dyDescent="0.25">
      <c r="A98" s="85" t="s">
        <v>147</v>
      </c>
      <c r="B98" s="66">
        <v>2300</v>
      </c>
      <c r="C98" s="64">
        <v>850</v>
      </c>
      <c r="D98" s="83" t="s">
        <v>89</v>
      </c>
      <c r="E98" s="63">
        <f>0+F98+M98</f>
        <v>0</v>
      </c>
      <c r="F98" s="63">
        <f>0+G98+H98+J98</f>
        <v>0</v>
      </c>
      <c r="G98" s="63">
        <f>0+G99+G100+G101</f>
        <v>0</v>
      </c>
      <c r="H98" s="63">
        <f>0+H99+H101</f>
        <v>0</v>
      </c>
      <c r="I98" s="78" t="s">
        <v>89</v>
      </c>
      <c r="J98" s="63">
        <f>0+J99+J100+J101</f>
        <v>0</v>
      </c>
      <c r="K98" s="78" t="s">
        <v>89</v>
      </c>
      <c r="L98" s="78" t="s">
        <v>89</v>
      </c>
      <c r="M98" s="63">
        <f>0+M101</f>
        <v>0</v>
      </c>
    </row>
    <row r="99" spans="1:13" ht="30" x14ac:dyDescent="0.25">
      <c r="A99" s="80" t="s">
        <v>146</v>
      </c>
      <c r="B99" s="66">
        <v>2310</v>
      </c>
      <c r="C99" s="64">
        <v>851</v>
      </c>
      <c r="D99" s="64">
        <v>291</v>
      </c>
      <c r="E99" s="63">
        <f>0+F99</f>
        <v>0</v>
      </c>
      <c r="F99" s="63">
        <f>0+G99+H99+J99</f>
        <v>0</v>
      </c>
      <c r="G99" s="133"/>
      <c r="H99" s="133"/>
      <c r="I99" s="61" t="s">
        <v>89</v>
      </c>
      <c r="J99" s="133"/>
      <c r="K99" s="61" t="s">
        <v>89</v>
      </c>
      <c r="L99" s="61" t="s">
        <v>89</v>
      </c>
      <c r="M99" s="61" t="s">
        <v>89</v>
      </c>
    </row>
    <row r="100" spans="1:13" ht="45" x14ac:dyDescent="0.25">
      <c r="A100" s="80" t="s">
        <v>145</v>
      </c>
      <c r="B100" s="66">
        <v>2320</v>
      </c>
      <c r="C100" s="64">
        <v>852</v>
      </c>
      <c r="D100" s="64">
        <v>291</v>
      </c>
      <c r="E100" s="63">
        <f>0+F100</f>
        <v>0</v>
      </c>
      <c r="F100" s="63">
        <f>0+G100+J100</f>
        <v>0</v>
      </c>
      <c r="G100" s="133"/>
      <c r="H100" s="61" t="s">
        <v>89</v>
      </c>
      <c r="I100" s="61" t="s">
        <v>89</v>
      </c>
      <c r="J100" s="133"/>
      <c r="K100" s="61" t="s">
        <v>89</v>
      </c>
      <c r="L100" s="61" t="s">
        <v>89</v>
      </c>
      <c r="M100" s="61" t="s">
        <v>89</v>
      </c>
    </row>
    <row r="101" spans="1:13" ht="30" x14ac:dyDescent="0.25">
      <c r="A101" s="80" t="s">
        <v>144</v>
      </c>
      <c r="B101" s="66">
        <v>2330</v>
      </c>
      <c r="C101" s="64">
        <v>853</v>
      </c>
      <c r="D101" s="83" t="s">
        <v>89</v>
      </c>
      <c r="E101" s="63">
        <f>0+F101+M101</f>
        <v>0</v>
      </c>
      <c r="F101" s="63">
        <f>0+G101+H101+J101</f>
        <v>0</v>
      </c>
      <c r="G101" s="63">
        <f>0+G102+G103+G104+G105+G106+G107</f>
        <v>0</v>
      </c>
      <c r="H101" s="63">
        <f>0+H102+H103+H104+H107</f>
        <v>0</v>
      </c>
      <c r="I101" s="78" t="s">
        <v>89</v>
      </c>
      <c r="J101" s="63">
        <f>0+J102+J103+J104+J105+J106+J107+J108</f>
        <v>0</v>
      </c>
      <c r="K101" s="78" t="s">
        <v>89</v>
      </c>
      <c r="L101" s="78" t="s">
        <v>89</v>
      </c>
      <c r="M101" s="63">
        <f>0+M103</f>
        <v>0</v>
      </c>
    </row>
    <row r="102" spans="1:13" x14ac:dyDescent="0.25">
      <c r="A102" s="79" t="s">
        <v>138</v>
      </c>
      <c r="B102" s="66">
        <v>23301</v>
      </c>
      <c r="C102" s="64">
        <v>853</v>
      </c>
      <c r="D102" s="83">
        <v>291</v>
      </c>
      <c r="E102" s="63">
        <f>0+F102</f>
        <v>0</v>
      </c>
      <c r="F102" s="63">
        <f>0+G102+H102+J102</f>
        <v>0</v>
      </c>
      <c r="G102" s="133"/>
      <c r="H102" s="133"/>
      <c r="I102" s="61" t="s">
        <v>89</v>
      </c>
      <c r="J102" s="133"/>
      <c r="K102" s="61" t="s">
        <v>89</v>
      </c>
      <c r="L102" s="61" t="s">
        <v>89</v>
      </c>
      <c r="M102" s="61" t="s">
        <v>89</v>
      </c>
    </row>
    <row r="103" spans="1:13" ht="30" x14ac:dyDescent="0.25">
      <c r="A103" s="79" t="s">
        <v>137</v>
      </c>
      <c r="B103" s="66">
        <v>23302</v>
      </c>
      <c r="C103" s="64">
        <v>853</v>
      </c>
      <c r="D103" s="64">
        <v>292</v>
      </c>
      <c r="E103" s="63">
        <f>0+F103+M103</f>
        <v>0</v>
      </c>
      <c r="F103" s="63">
        <f>0+G103+H103+J103</f>
        <v>0</v>
      </c>
      <c r="G103" s="133"/>
      <c r="H103" s="133"/>
      <c r="I103" s="61" t="s">
        <v>89</v>
      </c>
      <c r="J103" s="133"/>
      <c r="K103" s="61" t="s">
        <v>89</v>
      </c>
      <c r="L103" s="61" t="s">
        <v>89</v>
      </c>
      <c r="M103" s="135"/>
    </row>
    <row r="104" spans="1:13" ht="30" x14ac:dyDescent="0.25">
      <c r="A104" s="79" t="s">
        <v>136</v>
      </c>
      <c r="B104" s="66">
        <v>23303</v>
      </c>
      <c r="C104" s="64">
        <v>853</v>
      </c>
      <c r="D104" s="64">
        <v>293</v>
      </c>
      <c r="E104" s="63">
        <f>0+F104</f>
        <v>0</v>
      </c>
      <c r="F104" s="63">
        <f>0+G104+H104+J104</f>
        <v>0</v>
      </c>
      <c r="G104" s="133"/>
      <c r="H104" s="133"/>
      <c r="I104" s="61" t="s">
        <v>89</v>
      </c>
      <c r="J104" s="133"/>
      <c r="K104" s="61" t="s">
        <v>89</v>
      </c>
      <c r="L104" s="61" t="s">
        <v>89</v>
      </c>
      <c r="M104" s="61" t="s">
        <v>89</v>
      </c>
    </row>
    <row r="105" spans="1:13" x14ac:dyDescent="0.25">
      <c r="A105" s="79" t="s">
        <v>135</v>
      </c>
      <c r="B105" s="66">
        <v>23304</v>
      </c>
      <c r="C105" s="64">
        <v>853</v>
      </c>
      <c r="D105" s="83">
        <v>295</v>
      </c>
      <c r="E105" s="63">
        <f>0+F105</f>
        <v>0</v>
      </c>
      <c r="F105" s="63">
        <f>0+G105+J105</f>
        <v>0</v>
      </c>
      <c r="G105" s="133"/>
      <c r="H105" s="61" t="s">
        <v>89</v>
      </c>
      <c r="I105" s="61" t="s">
        <v>89</v>
      </c>
      <c r="J105" s="133"/>
      <c r="K105" s="61" t="s">
        <v>89</v>
      </c>
      <c r="L105" s="61" t="s">
        <v>89</v>
      </c>
      <c r="M105" s="61" t="s">
        <v>89</v>
      </c>
    </row>
    <row r="106" spans="1:13" x14ac:dyDescent="0.25">
      <c r="A106" s="79" t="s">
        <v>134</v>
      </c>
      <c r="B106" s="66">
        <v>23305</v>
      </c>
      <c r="C106" s="64">
        <v>853</v>
      </c>
      <c r="D106" s="83">
        <v>296</v>
      </c>
      <c r="E106" s="63">
        <f>0+F106</f>
        <v>0</v>
      </c>
      <c r="F106" s="63">
        <f>0+G106+J106</f>
        <v>0</v>
      </c>
      <c r="G106" s="133"/>
      <c r="H106" s="61" t="s">
        <v>89</v>
      </c>
      <c r="I106" s="61" t="s">
        <v>89</v>
      </c>
      <c r="J106" s="133"/>
      <c r="K106" s="61" t="s">
        <v>89</v>
      </c>
      <c r="L106" s="61" t="s">
        <v>89</v>
      </c>
      <c r="M106" s="61" t="s">
        <v>89</v>
      </c>
    </row>
    <row r="107" spans="1:13" x14ac:dyDescent="0.25">
      <c r="A107" s="79" t="s">
        <v>133</v>
      </c>
      <c r="B107" s="66">
        <v>23306</v>
      </c>
      <c r="C107" s="64">
        <v>853</v>
      </c>
      <c r="D107" s="83">
        <v>297</v>
      </c>
      <c r="E107" s="63">
        <f>0+F107</f>
        <v>0</v>
      </c>
      <c r="F107" s="63">
        <f>0+G107+H107+J107</f>
        <v>0</v>
      </c>
      <c r="G107" s="133"/>
      <c r="H107" s="133"/>
      <c r="I107" s="61" t="s">
        <v>89</v>
      </c>
      <c r="J107" s="133"/>
      <c r="K107" s="61" t="s">
        <v>89</v>
      </c>
      <c r="L107" s="61" t="s">
        <v>89</v>
      </c>
      <c r="M107" s="61" t="s">
        <v>89</v>
      </c>
    </row>
    <row r="108" spans="1:13" x14ac:dyDescent="0.25">
      <c r="A108" s="79" t="s">
        <v>143</v>
      </c>
      <c r="B108" s="66">
        <v>23307</v>
      </c>
      <c r="C108" s="64">
        <v>853</v>
      </c>
      <c r="D108" s="83">
        <v>299</v>
      </c>
      <c r="E108" s="63">
        <f>0+F108</f>
        <v>0</v>
      </c>
      <c r="F108" s="63">
        <f>0+J108</f>
        <v>0</v>
      </c>
      <c r="G108" s="61" t="s">
        <v>89</v>
      </c>
      <c r="H108" s="61" t="s">
        <v>89</v>
      </c>
      <c r="I108" s="61" t="s">
        <v>89</v>
      </c>
      <c r="J108" s="133"/>
      <c r="K108" s="61" t="s">
        <v>89</v>
      </c>
      <c r="L108" s="61" t="s">
        <v>89</v>
      </c>
      <c r="M108" s="61" t="s">
        <v>89</v>
      </c>
    </row>
    <row r="109" spans="1:13" ht="30" x14ac:dyDescent="0.25">
      <c r="A109" s="85" t="s">
        <v>142</v>
      </c>
      <c r="B109" s="66">
        <v>2400</v>
      </c>
      <c r="C109" s="64" t="s">
        <v>89</v>
      </c>
      <c r="D109" s="64" t="s">
        <v>89</v>
      </c>
      <c r="E109" s="63">
        <f>0+F109+M109</f>
        <v>0</v>
      </c>
      <c r="F109" s="63">
        <f>0+G109+J109</f>
        <v>0</v>
      </c>
      <c r="G109" s="63">
        <f>0+G110</f>
        <v>0</v>
      </c>
      <c r="H109" s="78" t="s">
        <v>89</v>
      </c>
      <c r="I109" s="78" t="s">
        <v>89</v>
      </c>
      <c r="J109" s="63">
        <f>0+J110</f>
        <v>0</v>
      </c>
      <c r="K109" s="78" t="s">
        <v>89</v>
      </c>
      <c r="L109" s="78" t="s">
        <v>89</v>
      </c>
      <c r="M109" s="63">
        <f>0+M110</f>
        <v>0</v>
      </c>
    </row>
    <row r="110" spans="1:13" x14ac:dyDescent="0.25">
      <c r="A110" s="80" t="s">
        <v>141</v>
      </c>
      <c r="B110" s="66">
        <v>2450</v>
      </c>
      <c r="C110" s="64">
        <v>862</v>
      </c>
      <c r="D110" s="64">
        <v>253</v>
      </c>
      <c r="E110" s="63">
        <f>0+F110+M110</f>
        <v>0</v>
      </c>
      <c r="F110" s="63">
        <f>0+G110+J110</f>
        <v>0</v>
      </c>
      <c r="G110" s="133"/>
      <c r="H110" s="61" t="s">
        <v>89</v>
      </c>
      <c r="I110" s="61" t="s">
        <v>89</v>
      </c>
      <c r="J110" s="133"/>
      <c r="K110" s="61" t="s">
        <v>89</v>
      </c>
      <c r="L110" s="61" t="s">
        <v>89</v>
      </c>
      <c r="M110" s="133"/>
    </row>
    <row r="111" spans="1:13" ht="30" x14ac:dyDescent="0.25">
      <c r="A111" s="85" t="s">
        <v>140</v>
      </c>
      <c r="B111" s="66">
        <v>2500</v>
      </c>
      <c r="C111" s="64" t="s">
        <v>89</v>
      </c>
      <c r="D111" s="64" t="s">
        <v>89</v>
      </c>
      <c r="E111" s="63">
        <f t="shared" ref="E111:E118" si="5">0+F111</f>
        <v>0</v>
      </c>
      <c r="F111" s="63">
        <f>0+G111+J111</f>
        <v>0</v>
      </c>
      <c r="G111" s="63">
        <f>0+G112</f>
        <v>0</v>
      </c>
      <c r="H111" s="78" t="s">
        <v>89</v>
      </c>
      <c r="I111" s="78" t="s">
        <v>89</v>
      </c>
      <c r="J111" s="63">
        <f>0+J112</f>
        <v>0</v>
      </c>
      <c r="K111" s="78" t="s">
        <v>89</v>
      </c>
      <c r="L111" s="78" t="s">
        <v>89</v>
      </c>
      <c r="M111" s="78" t="s">
        <v>89</v>
      </c>
    </row>
    <row r="112" spans="1:13" ht="45" x14ac:dyDescent="0.25">
      <c r="A112" s="80" t="s">
        <v>139</v>
      </c>
      <c r="B112" s="66">
        <v>2520</v>
      </c>
      <c r="C112" s="64">
        <v>831</v>
      </c>
      <c r="D112" s="83" t="s">
        <v>89</v>
      </c>
      <c r="E112" s="63">
        <f t="shared" si="5"/>
        <v>0</v>
      </c>
      <c r="F112" s="63">
        <f>0+G112+J112</f>
        <v>0</v>
      </c>
      <c r="G112" s="63">
        <f>0+G118</f>
        <v>0</v>
      </c>
      <c r="H112" s="78" t="s">
        <v>89</v>
      </c>
      <c r="I112" s="78" t="s">
        <v>89</v>
      </c>
      <c r="J112" s="63">
        <f>0+J113+J114+J115+J116+J117+J118</f>
        <v>0</v>
      </c>
      <c r="K112" s="78" t="s">
        <v>89</v>
      </c>
      <c r="L112" s="78" t="s">
        <v>89</v>
      </c>
      <c r="M112" s="78" t="s">
        <v>89</v>
      </c>
    </row>
    <row r="113" spans="1:13" x14ac:dyDescent="0.25">
      <c r="A113" s="79" t="s">
        <v>138</v>
      </c>
      <c r="B113" s="66">
        <v>2521</v>
      </c>
      <c r="C113" s="64">
        <v>831</v>
      </c>
      <c r="D113" s="83">
        <v>291</v>
      </c>
      <c r="E113" s="63">
        <f t="shared" si="5"/>
        <v>0</v>
      </c>
      <c r="F113" s="63">
        <f>0+J113</f>
        <v>0</v>
      </c>
      <c r="G113" s="61" t="s">
        <v>89</v>
      </c>
      <c r="H113" s="61" t="s">
        <v>89</v>
      </c>
      <c r="I113" s="61" t="s">
        <v>89</v>
      </c>
      <c r="J113" s="133"/>
      <c r="K113" s="61" t="s">
        <v>89</v>
      </c>
      <c r="L113" s="61" t="s">
        <v>89</v>
      </c>
      <c r="M113" s="61" t="s">
        <v>89</v>
      </c>
    </row>
    <row r="114" spans="1:13" ht="30" x14ac:dyDescent="0.25">
      <c r="A114" s="79" t="s">
        <v>137</v>
      </c>
      <c r="B114" s="66">
        <v>2522</v>
      </c>
      <c r="C114" s="64">
        <v>831</v>
      </c>
      <c r="D114" s="83">
        <v>292</v>
      </c>
      <c r="E114" s="63">
        <f t="shared" si="5"/>
        <v>0</v>
      </c>
      <c r="F114" s="63">
        <f>0+J114</f>
        <v>0</v>
      </c>
      <c r="G114" s="61" t="s">
        <v>89</v>
      </c>
      <c r="H114" s="61" t="s">
        <v>89</v>
      </c>
      <c r="I114" s="61" t="s">
        <v>89</v>
      </c>
      <c r="J114" s="133"/>
      <c r="K114" s="61" t="s">
        <v>89</v>
      </c>
      <c r="L114" s="61" t="s">
        <v>89</v>
      </c>
      <c r="M114" s="61" t="s">
        <v>89</v>
      </c>
    </row>
    <row r="115" spans="1:13" ht="30" x14ac:dyDescent="0.25">
      <c r="A115" s="79" t="s">
        <v>136</v>
      </c>
      <c r="B115" s="66">
        <v>2523</v>
      </c>
      <c r="C115" s="64">
        <v>831</v>
      </c>
      <c r="D115" s="83">
        <v>293</v>
      </c>
      <c r="E115" s="63">
        <f t="shared" si="5"/>
        <v>0</v>
      </c>
      <c r="F115" s="63">
        <f>0+J115</f>
        <v>0</v>
      </c>
      <c r="G115" s="61" t="s">
        <v>89</v>
      </c>
      <c r="H115" s="61" t="s">
        <v>89</v>
      </c>
      <c r="I115" s="61" t="s">
        <v>89</v>
      </c>
      <c r="J115" s="133"/>
      <c r="K115" s="61" t="s">
        <v>89</v>
      </c>
      <c r="L115" s="61" t="s">
        <v>89</v>
      </c>
      <c r="M115" s="61" t="s">
        <v>89</v>
      </c>
    </row>
    <row r="116" spans="1:13" x14ac:dyDescent="0.25">
      <c r="A116" s="79" t="s">
        <v>135</v>
      </c>
      <c r="B116" s="66">
        <v>2524</v>
      </c>
      <c r="C116" s="64">
        <v>831</v>
      </c>
      <c r="D116" s="83">
        <v>295</v>
      </c>
      <c r="E116" s="63">
        <f t="shared" si="5"/>
        <v>0</v>
      </c>
      <c r="F116" s="63">
        <f>0+J116</f>
        <v>0</v>
      </c>
      <c r="G116" s="61" t="s">
        <v>89</v>
      </c>
      <c r="H116" s="61" t="s">
        <v>89</v>
      </c>
      <c r="I116" s="61" t="s">
        <v>89</v>
      </c>
      <c r="J116" s="133"/>
      <c r="K116" s="61" t="s">
        <v>89</v>
      </c>
      <c r="L116" s="61" t="s">
        <v>89</v>
      </c>
      <c r="M116" s="61" t="s">
        <v>89</v>
      </c>
    </row>
    <row r="117" spans="1:13" x14ac:dyDescent="0.25">
      <c r="A117" s="79" t="s">
        <v>134</v>
      </c>
      <c r="B117" s="66">
        <v>2525</v>
      </c>
      <c r="C117" s="64">
        <v>831</v>
      </c>
      <c r="D117" s="83">
        <v>296</v>
      </c>
      <c r="E117" s="63">
        <f t="shared" si="5"/>
        <v>0</v>
      </c>
      <c r="F117" s="63">
        <f>0+J117</f>
        <v>0</v>
      </c>
      <c r="G117" s="61" t="s">
        <v>89</v>
      </c>
      <c r="H117" s="61" t="s">
        <v>89</v>
      </c>
      <c r="I117" s="61" t="s">
        <v>89</v>
      </c>
      <c r="J117" s="133"/>
      <c r="K117" s="61" t="s">
        <v>89</v>
      </c>
      <c r="L117" s="61" t="s">
        <v>89</v>
      </c>
      <c r="M117" s="61" t="s">
        <v>89</v>
      </c>
    </row>
    <row r="118" spans="1:13" x14ac:dyDescent="0.25">
      <c r="A118" s="79" t="s">
        <v>133</v>
      </c>
      <c r="B118" s="66">
        <v>2526</v>
      </c>
      <c r="C118" s="64">
        <v>831</v>
      </c>
      <c r="D118" s="83">
        <v>297</v>
      </c>
      <c r="E118" s="63">
        <f t="shared" si="5"/>
        <v>0</v>
      </c>
      <c r="F118" s="63">
        <f>0+G118+J118</f>
        <v>0</v>
      </c>
      <c r="G118" s="61"/>
      <c r="H118" s="61" t="s">
        <v>89</v>
      </c>
      <c r="I118" s="61" t="s">
        <v>89</v>
      </c>
      <c r="J118" s="133"/>
      <c r="K118" s="61" t="s">
        <v>89</v>
      </c>
      <c r="L118" s="61" t="s">
        <v>89</v>
      </c>
      <c r="M118" s="61" t="s">
        <v>89</v>
      </c>
    </row>
    <row r="119" spans="1:13" s="84" customFormat="1" x14ac:dyDescent="0.25">
      <c r="A119" s="85" t="s">
        <v>132</v>
      </c>
      <c r="B119" s="66">
        <v>2600</v>
      </c>
      <c r="C119" s="64" t="s">
        <v>89</v>
      </c>
      <c r="D119" s="64" t="s">
        <v>89</v>
      </c>
      <c r="E119" s="63">
        <f>0+F119+L119+M119</f>
        <v>10461364.890000001</v>
      </c>
      <c r="F119" s="63">
        <f>0+G119+H119+I119+J119</f>
        <v>10461364.890000001</v>
      </c>
      <c r="G119" s="63">
        <f>0+G120+G129+G135+G160</f>
        <v>5720328.9800000004</v>
      </c>
      <c r="H119" s="63">
        <f>0+H120+H129+H135+H160</f>
        <v>0</v>
      </c>
      <c r="I119" s="63">
        <f>0</f>
        <v>0</v>
      </c>
      <c r="J119" s="63">
        <f>0+J120+J129+J135+J160</f>
        <v>4741035.91</v>
      </c>
      <c r="K119" s="63">
        <f>0+K120+K135+K160</f>
        <v>0</v>
      </c>
      <c r="L119" s="63">
        <f>0+L135</f>
        <v>0</v>
      </c>
      <c r="M119" s="63">
        <f>0+M129+M135</f>
        <v>0</v>
      </c>
    </row>
    <row r="120" spans="1:13" s="84" customFormat="1" ht="45" x14ac:dyDescent="0.25">
      <c r="A120" s="80" t="s">
        <v>131</v>
      </c>
      <c r="B120" s="66">
        <v>2670</v>
      </c>
      <c r="C120" s="64">
        <v>119</v>
      </c>
      <c r="D120" s="64" t="s">
        <v>89</v>
      </c>
      <c r="E120" s="63">
        <f t="shared" ref="E120:E128" si="6">0+F120</f>
        <v>0</v>
      </c>
      <c r="F120" s="63">
        <f>0+G120+H120+J120</f>
        <v>0</v>
      </c>
      <c r="G120" s="63">
        <f>0+G121+G122+G123+G125</f>
        <v>0</v>
      </c>
      <c r="H120" s="63">
        <f>0+H123</f>
        <v>0</v>
      </c>
      <c r="I120" s="78" t="s">
        <v>89</v>
      </c>
      <c r="J120" s="63">
        <f>0+J121+J122+J123+J124+J125</f>
        <v>0</v>
      </c>
      <c r="K120" s="63">
        <f>0+K121+K122+K123</f>
        <v>0</v>
      </c>
      <c r="L120" s="78" t="s">
        <v>89</v>
      </c>
      <c r="M120" s="78" t="s">
        <v>89</v>
      </c>
    </row>
    <row r="121" spans="1:13" s="84" customFormat="1" x14ac:dyDescent="0.25">
      <c r="A121" s="79" t="s">
        <v>120</v>
      </c>
      <c r="B121" s="66">
        <v>2671</v>
      </c>
      <c r="C121" s="64">
        <v>119</v>
      </c>
      <c r="D121" s="64">
        <v>226</v>
      </c>
      <c r="E121" s="63">
        <f t="shared" si="6"/>
        <v>0</v>
      </c>
      <c r="F121" s="63">
        <f>0+G121+J121</f>
        <v>0</v>
      </c>
      <c r="G121" s="133"/>
      <c r="H121" s="61" t="s">
        <v>89</v>
      </c>
      <c r="I121" s="61" t="s">
        <v>89</v>
      </c>
      <c r="J121" s="133"/>
      <c r="K121" s="133"/>
      <c r="L121" s="61" t="s">
        <v>89</v>
      </c>
      <c r="M121" s="61" t="s">
        <v>89</v>
      </c>
    </row>
    <row r="122" spans="1:13" s="84" customFormat="1" ht="45" x14ac:dyDescent="0.25">
      <c r="A122" s="79" t="s">
        <v>130</v>
      </c>
      <c r="B122" s="66">
        <v>2672</v>
      </c>
      <c r="C122" s="64">
        <v>119</v>
      </c>
      <c r="D122" s="64">
        <v>265</v>
      </c>
      <c r="E122" s="63">
        <f t="shared" si="6"/>
        <v>0</v>
      </c>
      <c r="F122" s="63">
        <f>0+G122+J122</f>
        <v>0</v>
      </c>
      <c r="G122" s="133"/>
      <c r="H122" s="61" t="s">
        <v>89</v>
      </c>
      <c r="I122" s="61" t="s">
        <v>89</v>
      </c>
      <c r="J122" s="133"/>
      <c r="K122" s="133"/>
      <c r="L122" s="61" t="s">
        <v>89</v>
      </c>
      <c r="M122" s="61" t="s">
        <v>89</v>
      </c>
    </row>
    <row r="123" spans="1:13" s="84" customFormat="1" ht="30" x14ac:dyDescent="0.25">
      <c r="A123" s="79" t="s">
        <v>129</v>
      </c>
      <c r="B123" s="66">
        <v>2673</v>
      </c>
      <c r="C123" s="64">
        <v>119</v>
      </c>
      <c r="D123" s="64">
        <v>266</v>
      </c>
      <c r="E123" s="63">
        <f t="shared" si="6"/>
        <v>0</v>
      </c>
      <c r="F123" s="63">
        <f>0+G123+H123+J123</f>
        <v>0</v>
      </c>
      <c r="G123" s="133"/>
      <c r="H123" s="133"/>
      <c r="I123" s="61" t="s">
        <v>89</v>
      </c>
      <c r="J123" s="133"/>
      <c r="K123" s="133"/>
      <c r="L123" s="61" t="s">
        <v>89</v>
      </c>
      <c r="M123" s="61" t="s">
        <v>89</v>
      </c>
    </row>
    <row r="124" spans="1:13" x14ac:dyDescent="0.25">
      <c r="A124" s="79" t="s">
        <v>98</v>
      </c>
      <c r="B124" s="66">
        <v>2674</v>
      </c>
      <c r="C124" s="64">
        <v>119</v>
      </c>
      <c r="D124" s="64">
        <v>310</v>
      </c>
      <c r="E124" s="63">
        <f t="shared" si="6"/>
        <v>0</v>
      </c>
      <c r="F124" s="63">
        <f>0+J124</f>
        <v>0</v>
      </c>
      <c r="G124" s="61" t="s">
        <v>89</v>
      </c>
      <c r="H124" s="61" t="s">
        <v>89</v>
      </c>
      <c r="I124" s="61" t="s">
        <v>89</v>
      </c>
      <c r="J124" s="133"/>
      <c r="K124" s="61" t="s">
        <v>89</v>
      </c>
      <c r="L124" s="61" t="s">
        <v>89</v>
      </c>
      <c r="M124" s="61" t="s">
        <v>89</v>
      </c>
    </row>
    <row r="125" spans="1:13" s="84" customFormat="1" x14ac:dyDescent="0.25">
      <c r="A125" s="79" t="s">
        <v>115</v>
      </c>
      <c r="B125" s="66">
        <v>2675</v>
      </c>
      <c r="C125" s="64">
        <v>119</v>
      </c>
      <c r="D125" s="64">
        <v>340</v>
      </c>
      <c r="E125" s="63">
        <f t="shared" si="6"/>
        <v>0</v>
      </c>
      <c r="F125" s="63">
        <f>0+G125+J125</f>
        <v>0</v>
      </c>
      <c r="G125" s="63">
        <f>0+G126+G128</f>
        <v>0</v>
      </c>
      <c r="H125" s="78" t="s">
        <v>89</v>
      </c>
      <c r="I125" s="78" t="s">
        <v>89</v>
      </c>
      <c r="J125" s="63">
        <f>0+J126+J127+J128</f>
        <v>0</v>
      </c>
      <c r="K125" s="78" t="s">
        <v>89</v>
      </c>
      <c r="L125" s="78" t="s">
        <v>89</v>
      </c>
      <c r="M125" s="78" t="s">
        <v>89</v>
      </c>
    </row>
    <row r="126" spans="1:13" s="84" customFormat="1" ht="30" x14ac:dyDescent="0.25">
      <c r="A126" s="81" t="s">
        <v>114</v>
      </c>
      <c r="B126" s="66">
        <v>26751</v>
      </c>
      <c r="C126" s="64">
        <v>119</v>
      </c>
      <c r="D126" s="64">
        <v>341</v>
      </c>
      <c r="E126" s="63">
        <f t="shared" si="6"/>
        <v>0</v>
      </c>
      <c r="F126" s="63">
        <f>0+G126+J126</f>
        <v>0</v>
      </c>
      <c r="G126" s="133"/>
      <c r="H126" s="61" t="s">
        <v>89</v>
      </c>
      <c r="I126" s="61" t="s">
        <v>89</v>
      </c>
      <c r="J126" s="133"/>
      <c r="K126" s="61" t="s">
        <v>89</v>
      </c>
      <c r="L126" s="61" t="s">
        <v>89</v>
      </c>
      <c r="M126" s="61" t="s">
        <v>89</v>
      </c>
    </row>
    <row r="127" spans="1:13" s="84" customFormat="1" x14ac:dyDescent="0.25">
      <c r="A127" s="81" t="s">
        <v>110</v>
      </c>
      <c r="B127" s="66">
        <v>26752</v>
      </c>
      <c r="C127" s="64">
        <v>119</v>
      </c>
      <c r="D127" s="64">
        <v>345</v>
      </c>
      <c r="E127" s="63">
        <f t="shared" si="6"/>
        <v>0</v>
      </c>
      <c r="F127" s="63">
        <f>0+J127</f>
        <v>0</v>
      </c>
      <c r="G127" s="61" t="s">
        <v>89</v>
      </c>
      <c r="H127" s="61" t="s">
        <v>89</v>
      </c>
      <c r="I127" s="61" t="s">
        <v>89</v>
      </c>
      <c r="J127" s="133"/>
      <c r="K127" s="61" t="s">
        <v>89</v>
      </c>
      <c r="L127" s="61" t="s">
        <v>89</v>
      </c>
      <c r="M127" s="61" t="s">
        <v>89</v>
      </c>
    </row>
    <row r="128" spans="1:13" ht="30" x14ac:dyDescent="0.25">
      <c r="A128" s="81" t="s">
        <v>262</v>
      </c>
      <c r="B128" s="66">
        <v>26753</v>
      </c>
      <c r="C128" s="64">
        <v>119</v>
      </c>
      <c r="D128" s="64">
        <v>346</v>
      </c>
      <c r="E128" s="63">
        <f t="shared" si="6"/>
        <v>0</v>
      </c>
      <c r="F128" s="63">
        <f>0+G128+J128</f>
        <v>0</v>
      </c>
      <c r="G128" s="133"/>
      <c r="H128" s="61" t="s">
        <v>89</v>
      </c>
      <c r="I128" s="61" t="s">
        <v>89</v>
      </c>
      <c r="J128" s="133"/>
      <c r="K128" s="61" t="s">
        <v>89</v>
      </c>
      <c r="L128" s="61" t="s">
        <v>89</v>
      </c>
      <c r="M128" s="61" t="s">
        <v>89</v>
      </c>
    </row>
    <row r="129" spans="1:13" s="84" customFormat="1" ht="30" x14ac:dyDescent="0.25">
      <c r="A129" s="80" t="s">
        <v>128</v>
      </c>
      <c r="B129" s="66">
        <v>2630</v>
      </c>
      <c r="C129" s="64">
        <v>243</v>
      </c>
      <c r="D129" s="64" t="s">
        <v>89</v>
      </c>
      <c r="E129" s="63">
        <f>0+F129+M129</f>
        <v>0</v>
      </c>
      <c r="F129" s="63">
        <f>0+G129+H129+J129</f>
        <v>0</v>
      </c>
      <c r="G129" s="63">
        <f>0+G130+G131</f>
        <v>0</v>
      </c>
      <c r="H129" s="63">
        <f>0+H130+H131+H132+H133</f>
        <v>0</v>
      </c>
      <c r="I129" s="78" t="s">
        <v>89</v>
      </c>
      <c r="J129" s="63">
        <f>0+J130+J131+J132</f>
        <v>0</v>
      </c>
      <c r="K129" s="78" t="s">
        <v>89</v>
      </c>
      <c r="L129" s="78" t="s">
        <v>89</v>
      </c>
      <c r="M129" s="78">
        <f>0+M133</f>
        <v>0</v>
      </c>
    </row>
    <row r="130" spans="1:13" s="84" customFormat="1" ht="30" x14ac:dyDescent="0.25">
      <c r="A130" s="79" t="s">
        <v>127</v>
      </c>
      <c r="B130" s="66">
        <v>2631</v>
      </c>
      <c r="C130" s="64">
        <v>243</v>
      </c>
      <c r="D130" s="64">
        <v>225</v>
      </c>
      <c r="E130" s="63">
        <f>0+F130</f>
        <v>0</v>
      </c>
      <c r="F130" s="63">
        <f>0+G130+H130+J130</f>
        <v>0</v>
      </c>
      <c r="G130" s="133"/>
      <c r="H130" s="133"/>
      <c r="I130" s="61" t="s">
        <v>89</v>
      </c>
      <c r="J130" s="133"/>
      <c r="K130" s="61" t="s">
        <v>89</v>
      </c>
      <c r="L130" s="61" t="s">
        <v>89</v>
      </c>
      <c r="M130" s="61" t="s">
        <v>89</v>
      </c>
    </row>
    <row r="131" spans="1:13" s="84" customFormat="1" x14ac:dyDescent="0.25">
      <c r="A131" s="79" t="s">
        <v>120</v>
      </c>
      <c r="B131" s="66">
        <v>2632</v>
      </c>
      <c r="C131" s="64">
        <v>243</v>
      </c>
      <c r="D131" s="64">
        <v>226</v>
      </c>
      <c r="E131" s="63">
        <f>0+F131</f>
        <v>0</v>
      </c>
      <c r="F131" s="63">
        <f>0+G131+H131+J131</f>
        <v>0</v>
      </c>
      <c r="G131" s="133"/>
      <c r="H131" s="133"/>
      <c r="I131" s="61" t="s">
        <v>89</v>
      </c>
      <c r="J131" s="133"/>
      <c r="K131" s="61" t="s">
        <v>89</v>
      </c>
      <c r="L131" s="61" t="s">
        <v>89</v>
      </c>
      <c r="M131" s="61" t="s">
        <v>89</v>
      </c>
    </row>
    <row r="132" spans="1:13" s="84" customFormat="1" x14ac:dyDescent="0.25">
      <c r="A132" s="79" t="s">
        <v>99</v>
      </c>
      <c r="B132" s="66">
        <v>2633</v>
      </c>
      <c r="C132" s="64">
        <v>243</v>
      </c>
      <c r="D132" s="64">
        <v>228</v>
      </c>
      <c r="E132" s="63">
        <f>0+F132</f>
        <v>0</v>
      </c>
      <c r="F132" s="63">
        <f>0+H132+J132</f>
        <v>0</v>
      </c>
      <c r="G132" s="61" t="s">
        <v>89</v>
      </c>
      <c r="H132" s="133"/>
      <c r="I132" s="61" t="s">
        <v>89</v>
      </c>
      <c r="J132" s="133"/>
      <c r="K132" s="61" t="s">
        <v>89</v>
      </c>
      <c r="L132" s="61" t="s">
        <v>89</v>
      </c>
      <c r="M132" s="61" t="s">
        <v>89</v>
      </c>
    </row>
    <row r="133" spans="1:13" s="84" customFormat="1" x14ac:dyDescent="0.25">
      <c r="A133" s="79" t="s">
        <v>98</v>
      </c>
      <c r="B133" s="66">
        <v>2634</v>
      </c>
      <c r="C133" s="64">
        <v>243</v>
      </c>
      <c r="D133" s="64">
        <v>310</v>
      </c>
      <c r="E133" s="63">
        <f>0+F133+M133</f>
        <v>0</v>
      </c>
      <c r="F133" s="63">
        <f>0+H133</f>
        <v>0</v>
      </c>
      <c r="G133" s="61" t="s">
        <v>89</v>
      </c>
      <c r="H133" s="133"/>
      <c r="I133" s="61" t="s">
        <v>89</v>
      </c>
      <c r="J133" s="61" t="s">
        <v>89</v>
      </c>
      <c r="K133" s="61" t="s">
        <v>89</v>
      </c>
      <c r="L133" s="61" t="s">
        <v>89</v>
      </c>
      <c r="M133" s="133"/>
    </row>
    <row r="134" spans="1:13" s="84" customFormat="1" x14ac:dyDescent="0.25">
      <c r="A134" s="80" t="s">
        <v>126</v>
      </c>
      <c r="B134" s="66">
        <v>2640</v>
      </c>
      <c r="C134" s="64">
        <v>244</v>
      </c>
      <c r="D134" s="64" t="s">
        <v>89</v>
      </c>
      <c r="E134" s="63">
        <f>0+F134+L134+M134</f>
        <v>8628939.5700000003</v>
      </c>
      <c r="F134" s="63">
        <f>0+G134+H134+J134</f>
        <v>8628939.5700000003</v>
      </c>
      <c r="G134" s="63">
        <f>0+G136+G137+G138+G139+G140+G141+G142+G143+G144+G145+G146+G147+G148</f>
        <v>4447903.66</v>
      </c>
      <c r="H134" s="63">
        <f>0+H137+H139+H140+H141+H142+H143+H146+H147+H148</f>
        <v>0</v>
      </c>
      <c r="I134" s="78" t="s">
        <v>89</v>
      </c>
      <c r="J134" s="63">
        <f>0+J136+J137+J138+J139+J140+J141+J142+J143+J144+J145+J146+J147+J148+J157</f>
        <v>4181035.91</v>
      </c>
      <c r="K134" s="63">
        <f>0+K136+K137+K139+K140+K141+K146+K147+K148</f>
        <v>0</v>
      </c>
      <c r="L134" s="63">
        <f>0+L141</f>
        <v>0</v>
      </c>
      <c r="M134" s="63">
        <f>0+M139+M141+M146+M148</f>
        <v>0</v>
      </c>
    </row>
    <row r="135" spans="1:13" ht="30" x14ac:dyDescent="0.25">
      <c r="A135" s="79" t="s">
        <v>125</v>
      </c>
      <c r="B135" s="66">
        <v>2641</v>
      </c>
      <c r="C135" s="64">
        <v>244</v>
      </c>
      <c r="D135" s="64" t="s">
        <v>89</v>
      </c>
      <c r="E135" s="63">
        <f>0+F135+L135+M135</f>
        <v>8628939.5700000003</v>
      </c>
      <c r="F135" s="63">
        <f>0+G135+H135+J135</f>
        <v>8628939.5700000003</v>
      </c>
      <c r="G135" s="63">
        <f>0+G136+G137+G138+G139+G140+G141+G142+G143+G144+G145+G146+G147+G148</f>
        <v>4447903.66</v>
      </c>
      <c r="H135" s="63">
        <f>0+H137+H139+H140+H141+H142+H143+H146+H147+H148</f>
        <v>0</v>
      </c>
      <c r="I135" s="78" t="s">
        <v>89</v>
      </c>
      <c r="J135" s="63">
        <f>0+J136+J137+J138+J139+J140+J141+J142+J143+J144+J145+J146+J147+J148+J157</f>
        <v>4181035.91</v>
      </c>
      <c r="K135" s="63">
        <f>0+K136+K137+K139+K140+K141+K146+K147+K148</f>
        <v>0</v>
      </c>
      <c r="L135" s="63">
        <f>0+L141</f>
        <v>0</v>
      </c>
      <c r="M135" s="63">
        <f>0+M139+M141+M146+M148</f>
        <v>0</v>
      </c>
    </row>
    <row r="136" spans="1:13" ht="30" x14ac:dyDescent="0.25">
      <c r="A136" s="81" t="s">
        <v>261</v>
      </c>
      <c r="B136" s="66">
        <v>26411</v>
      </c>
      <c r="C136" s="64">
        <v>244</v>
      </c>
      <c r="D136" s="64">
        <v>221</v>
      </c>
      <c r="E136" s="63">
        <f>0+F136</f>
        <v>250472</v>
      </c>
      <c r="F136" s="63">
        <f>0+G136+J136</f>
        <v>250472</v>
      </c>
      <c r="G136" s="133">
        <v>176472</v>
      </c>
      <c r="H136" s="61" t="s">
        <v>89</v>
      </c>
      <c r="I136" s="61" t="s">
        <v>89</v>
      </c>
      <c r="J136" s="133">
        <v>74000</v>
      </c>
      <c r="K136" s="133"/>
      <c r="L136" s="61" t="s">
        <v>89</v>
      </c>
      <c r="M136" s="61" t="s">
        <v>89</v>
      </c>
    </row>
    <row r="137" spans="1:13" x14ac:dyDescent="0.25">
      <c r="A137" s="81" t="s">
        <v>123</v>
      </c>
      <c r="B137" s="66">
        <v>26412</v>
      </c>
      <c r="C137" s="64">
        <v>244</v>
      </c>
      <c r="D137" s="64">
        <v>222</v>
      </c>
      <c r="E137" s="63">
        <f>0+F137</f>
        <v>35000</v>
      </c>
      <c r="F137" s="63">
        <f>0+G137+H137+J137</f>
        <v>35000</v>
      </c>
      <c r="G137" s="133"/>
      <c r="H137" s="133"/>
      <c r="I137" s="61" t="s">
        <v>89</v>
      </c>
      <c r="J137" s="133">
        <v>35000</v>
      </c>
      <c r="K137" s="133"/>
      <c r="L137" s="61" t="s">
        <v>89</v>
      </c>
      <c r="M137" s="61" t="s">
        <v>89</v>
      </c>
    </row>
    <row r="138" spans="1:13" x14ac:dyDescent="0.25">
      <c r="A138" s="81" t="s">
        <v>102</v>
      </c>
      <c r="B138" s="66">
        <v>26413</v>
      </c>
      <c r="C138" s="64">
        <v>244</v>
      </c>
      <c r="D138" s="64">
        <v>223</v>
      </c>
      <c r="E138" s="63">
        <f>0+F138</f>
        <v>104793.56</v>
      </c>
      <c r="F138" s="63">
        <f>0+G138+J138</f>
        <v>104793.56</v>
      </c>
      <c r="G138" s="133">
        <v>85393.56</v>
      </c>
      <c r="H138" s="61" t="s">
        <v>89</v>
      </c>
      <c r="I138" s="61" t="s">
        <v>89</v>
      </c>
      <c r="J138" s="133">
        <v>19400</v>
      </c>
      <c r="K138" s="61" t="s">
        <v>89</v>
      </c>
      <c r="L138" s="61" t="s">
        <v>89</v>
      </c>
      <c r="M138" s="61" t="s">
        <v>89</v>
      </c>
    </row>
    <row r="139" spans="1:13" x14ac:dyDescent="0.25">
      <c r="A139" s="81" t="s">
        <v>122</v>
      </c>
      <c r="B139" s="66">
        <v>26414</v>
      </c>
      <c r="C139" s="64">
        <v>244</v>
      </c>
      <c r="D139" s="64">
        <v>224</v>
      </c>
      <c r="E139" s="63">
        <f>0+F139+M139</f>
        <v>0</v>
      </c>
      <c r="F139" s="63">
        <f>0+G139+H139+J139</f>
        <v>0</v>
      </c>
      <c r="G139" s="133"/>
      <c r="H139" s="133"/>
      <c r="I139" s="61" t="s">
        <v>89</v>
      </c>
      <c r="J139" s="133"/>
      <c r="K139" s="133"/>
      <c r="L139" s="61" t="s">
        <v>89</v>
      </c>
      <c r="M139" s="133"/>
    </row>
    <row r="140" spans="1:13" x14ac:dyDescent="0.25">
      <c r="A140" s="81" t="s">
        <v>121</v>
      </c>
      <c r="B140" s="66">
        <v>26415</v>
      </c>
      <c r="C140" s="64">
        <v>244</v>
      </c>
      <c r="D140" s="64">
        <v>225</v>
      </c>
      <c r="E140" s="63">
        <f>0+F140</f>
        <v>2005623.7000000002</v>
      </c>
      <c r="F140" s="63">
        <f>0+G140+H140+J140</f>
        <v>2005623.7000000002</v>
      </c>
      <c r="G140" s="133">
        <v>886224.34</v>
      </c>
      <c r="H140" s="133"/>
      <c r="I140" s="61" t="s">
        <v>89</v>
      </c>
      <c r="J140" s="133">
        <v>1119399.3600000001</v>
      </c>
      <c r="K140" s="133"/>
      <c r="L140" s="61" t="s">
        <v>89</v>
      </c>
      <c r="M140" s="61" t="s">
        <v>89</v>
      </c>
    </row>
    <row r="141" spans="1:13" x14ac:dyDescent="0.25">
      <c r="A141" s="81" t="s">
        <v>120</v>
      </c>
      <c r="B141" s="66">
        <v>26416</v>
      </c>
      <c r="C141" s="64">
        <v>244</v>
      </c>
      <c r="D141" s="64">
        <v>226</v>
      </c>
      <c r="E141" s="63">
        <f>0+F141+L141+M141</f>
        <v>5413049.3099999996</v>
      </c>
      <c r="F141" s="63">
        <f>0+G141+H141+J141</f>
        <v>5413049.3099999996</v>
      </c>
      <c r="G141" s="133">
        <v>3299813.76</v>
      </c>
      <c r="H141" s="133"/>
      <c r="I141" s="61" t="s">
        <v>89</v>
      </c>
      <c r="J141" s="133">
        <v>2113235.5499999998</v>
      </c>
      <c r="K141" s="133"/>
      <c r="L141" s="133"/>
      <c r="M141" s="133"/>
    </row>
    <row r="142" spans="1:13" x14ac:dyDescent="0.25">
      <c r="A142" s="81" t="s">
        <v>119</v>
      </c>
      <c r="B142" s="66">
        <v>26417</v>
      </c>
      <c r="C142" s="64">
        <v>244</v>
      </c>
      <c r="D142" s="64">
        <v>227</v>
      </c>
      <c r="E142" s="63">
        <f>0+F142</f>
        <v>0</v>
      </c>
      <c r="F142" s="63">
        <f>0+G142+H142+J142</f>
        <v>0</v>
      </c>
      <c r="G142" s="133"/>
      <c r="H142" s="133"/>
      <c r="I142" s="61" t="s">
        <v>89</v>
      </c>
      <c r="J142" s="133"/>
      <c r="K142" s="61" t="s">
        <v>89</v>
      </c>
      <c r="L142" s="61" t="s">
        <v>89</v>
      </c>
      <c r="M142" s="61" t="s">
        <v>89</v>
      </c>
    </row>
    <row r="143" spans="1:13" x14ac:dyDescent="0.25">
      <c r="A143" s="81" t="s">
        <v>99</v>
      </c>
      <c r="B143" s="66">
        <v>26418</v>
      </c>
      <c r="C143" s="64">
        <v>244</v>
      </c>
      <c r="D143" s="64">
        <v>228</v>
      </c>
      <c r="E143" s="63">
        <f>0+F143</f>
        <v>0</v>
      </c>
      <c r="F143" s="63">
        <f>0+G143+H143+J143</f>
        <v>0</v>
      </c>
      <c r="G143" s="133"/>
      <c r="H143" s="133"/>
      <c r="I143" s="61" t="s">
        <v>89</v>
      </c>
      <c r="J143" s="133"/>
      <c r="K143" s="61" t="s">
        <v>89</v>
      </c>
      <c r="L143" s="61" t="s">
        <v>89</v>
      </c>
      <c r="M143" s="61" t="s">
        <v>89</v>
      </c>
    </row>
    <row r="144" spans="1:13" ht="45" x14ac:dyDescent="0.25">
      <c r="A144" s="81" t="s">
        <v>118</v>
      </c>
      <c r="B144" s="66">
        <v>26419</v>
      </c>
      <c r="C144" s="64">
        <v>244</v>
      </c>
      <c r="D144" s="64">
        <v>229</v>
      </c>
      <c r="E144" s="63">
        <f>0+F144</f>
        <v>1</v>
      </c>
      <c r="F144" s="63">
        <f>0+G144+J144</f>
        <v>1</v>
      </c>
      <c r="G144" s="133"/>
      <c r="H144" s="61" t="s">
        <v>89</v>
      </c>
      <c r="I144" s="61" t="s">
        <v>89</v>
      </c>
      <c r="J144" s="133">
        <v>1</v>
      </c>
      <c r="K144" s="61" t="s">
        <v>89</v>
      </c>
      <c r="L144" s="61" t="s">
        <v>89</v>
      </c>
      <c r="M144" s="61" t="s">
        <v>89</v>
      </c>
    </row>
    <row r="145" spans="1:13" ht="15" customHeight="1" x14ac:dyDescent="0.25">
      <c r="A145" s="81" t="s">
        <v>117</v>
      </c>
      <c r="B145" s="66">
        <v>26420</v>
      </c>
      <c r="C145" s="64">
        <v>244</v>
      </c>
      <c r="D145" s="64">
        <v>267</v>
      </c>
      <c r="E145" s="63">
        <f>0+F145</f>
        <v>0</v>
      </c>
      <c r="F145" s="63">
        <f>0+G145+J145</f>
        <v>0</v>
      </c>
      <c r="G145" s="133"/>
      <c r="H145" s="61" t="s">
        <v>89</v>
      </c>
      <c r="I145" s="61" t="s">
        <v>89</v>
      </c>
      <c r="J145" s="133"/>
      <c r="K145" s="61" t="s">
        <v>89</v>
      </c>
      <c r="L145" s="61" t="s">
        <v>89</v>
      </c>
      <c r="M145" s="61" t="s">
        <v>89</v>
      </c>
    </row>
    <row r="146" spans="1:13" x14ac:dyDescent="0.25">
      <c r="A146" s="81" t="s">
        <v>98</v>
      </c>
      <c r="B146" s="66">
        <v>2642</v>
      </c>
      <c r="C146" s="64">
        <v>244</v>
      </c>
      <c r="D146" s="64">
        <v>310</v>
      </c>
      <c r="E146" s="63">
        <f>0+F146+M146</f>
        <v>250000</v>
      </c>
      <c r="F146" s="63">
        <f>0+G146+H146+J146</f>
        <v>250000</v>
      </c>
      <c r="G146" s="133"/>
      <c r="H146" s="133"/>
      <c r="I146" s="61" t="s">
        <v>89</v>
      </c>
      <c r="J146" s="133">
        <v>250000</v>
      </c>
      <c r="K146" s="133"/>
      <c r="L146" s="61" t="s">
        <v>89</v>
      </c>
      <c r="M146" s="135"/>
    </row>
    <row r="147" spans="1:13" x14ac:dyDescent="0.25">
      <c r="A147" s="81" t="s">
        <v>116</v>
      </c>
      <c r="B147" s="66">
        <v>2643</v>
      </c>
      <c r="C147" s="64">
        <v>244</v>
      </c>
      <c r="D147" s="64">
        <v>320</v>
      </c>
      <c r="E147" s="63">
        <f>0+F147</f>
        <v>0</v>
      </c>
      <c r="F147" s="63">
        <f>0+G147+H147+J147</f>
        <v>0</v>
      </c>
      <c r="G147" s="133"/>
      <c r="H147" s="133"/>
      <c r="I147" s="61" t="s">
        <v>89</v>
      </c>
      <c r="J147" s="133"/>
      <c r="K147" s="133"/>
      <c r="L147" s="61" t="s">
        <v>89</v>
      </c>
      <c r="M147" s="61" t="s">
        <v>89</v>
      </c>
    </row>
    <row r="148" spans="1:13" x14ac:dyDescent="0.25">
      <c r="A148" s="81" t="s">
        <v>115</v>
      </c>
      <c r="B148" s="66">
        <v>2644</v>
      </c>
      <c r="C148" s="64">
        <v>244</v>
      </c>
      <c r="D148" s="64">
        <v>340</v>
      </c>
      <c r="E148" s="63">
        <f>0+F148+M148</f>
        <v>570000</v>
      </c>
      <c r="F148" s="63">
        <f>0+G148+H148+J148</f>
        <v>570000</v>
      </c>
      <c r="G148" s="63">
        <f>0+G149+G150+G151+G152+G153+G154+G155+G156</f>
        <v>0</v>
      </c>
      <c r="H148" s="63">
        <f>0+H150+H151+H152+H153+H154+H155+H156</f>
        <v>0</v>
      </c>
      <c r="I148" s="78" t="s">
        <v>89</v>
      </c>
      <c r="J148" s="63">
        <f>0+J149+J150+J151+J152+J153+J154+J155+J156</f>
        <v>570000</v>
      </c>
      <c r="K148" s="63">
        <f>0+K149+K152+K153+K154+K155+K156</f>
        <v>0</v>
      </c>
      <c r="L148" s="78" t="s">
        <v>89</v>
      </c>
      <c r="M148" s="63">
        <f>0+M156</f>
        <v>0</v>
      </c>
    </row>
    <row r="149" spans="1:13" ht="14.25" customHeight="1" x14ac:dyDescent="0.25">
      <c r="A149" s="136" t="s">
        <v>114</v>
      </c>
      <c r="B149" s="66">
        <v>26441</v>
      </c>
      <c r="C149" s="64">
        <v>244</v>
      </c>
      <c r="D149" s="64">
        <v>341</v>
      </c>
      <c r="E149" s="63">
        <f t="shared" ref="E149:E155" si="7">0+F149</f>
        <v>0</v>
      </c>
      <c r="F149" s="63">
        <f>0+G149+J149</f>
        <v>0</v>
      </c>
      <c r="G149" s="133"/>
      <c r="H149" s="61" t="s">
        <v>89</v>
      </c>
      <c r="I149" s="61" t="s">
        <v>89</v>
      </c>
      <c r="J149" s="133"/>
      <c r="K149" s="133"/>
      <c r="L149" s="61" t="s">
        <v>89</v>
      </c>
      <c r="M149" s="61" t="s">
        <v>89</v>
      </c>
    </row>
    <row r="150" spans="1:13" ht="14.25" customHeight="1" x14ac:dyDescent="0.25">
      <c r="A150" s="136" t="s">
        <v>113</v>
      </c>
      <c r="B150" s="66">
        <v>26442</v>
      </c>
      <c r="C150" s="64">
        <v>244</v>
      </c>
      <c r="D150" s="64">
        <v>342</v>
      </c>
      <c r="E150" s="63">
        <f t="shared" si="7"/>
        <v>0</v>
      </c>
      <c r="F150" s="63">
        <f t="shared" ref="F150:F156" si="8">0+G150+H150+J150</f>
        <v>0</v>
      </c>
      <c r="G150" s="133"/>
      <c r="H150" s="133"/>
      <c r="I150" s="61" t="s">
        <v>89</v>
      </c>
      <c r="J150" s="133"/>
      <c r="K150" s="61" t="s">
        <v>89</v>
      </c>
      <c r="L150" s="61" t="s">
        <v>89</v>
      </c>
      <c r="M150" s="61" t="s">
        <v>89</v>
      </c>
    </row>
    <row r="151" spans="1:13" ht="14.25" customHeight="1" x14ac:dyDescent="0.25">
      <c r="A151" s="136" t="s">
        <v>112</v>
      </c>
      <c r="B151" s="66">
        <v>26443</v>
      </c>
      <c r="C151" s="64">
        <v>244</v>
      </c>
      <c r="D151" s="64">
        <v>343</v>
      </c>
      <c r="E151" s="63">
        <f t="shared" si="7"/>
        <v>0</v>
      </c>
      <c r="F151" s="63">
        <f t="shared" si="8"/>
        <v>0</v>
      </c>
      <c r="G151" s="133"/>
      <c r="H151" s="133"/>
      <c r="I151" s="61" t="s">
        <v>89</v>
      </c>
      <c r="J151" s="133"/>
      <c r="K151" s="61" t="s">
        <v>89</v>
      </c>
      <c r="L151" s="61" t="s">
        <v>89</v>
      </c>
      <c r="M151" s="61" t="s">
        <v>89</v>
      </c>
    </row>
    <row r="152" spans="1:13" ht="14.25" customHeight="1" x14ac:dyDescent="0.25">
      <c r="A152" s="136" t="s">
        <v>111</v>
      </c>
      <c r="B152" s="66">
        <v>26444</v>
      </c>
      <c r="C152" s="64">
        <v>244</v>
      </c>
      <c r="D152" s="64">
        <v>344</v>
      </c>
      <c r="E152" s="63">
        <f t="shared" si="7"/>
        <v>0</v>
      </c>
      <c r="F152" s="63">
        <f t="shared" si="8"/>
        <v>0</v>
      </c>
      <c r="G152" s="133"/>
      <c r="H152" s="133"/>
      <c r="I152" s="61" t="s">
        <v>89</v>
      </c>
      <c r="J152" s="133"/>
      <c r="K152" s="133"/>
      <c r="L152" s="61" t="s">
        <v>89</v>
      </c>
      <c r="M152" s="61" t="s">
        <v>89</v>
      </c>
    </row>
    <row r="153" spans="1:13" ht="14.25" customHeight="1" x14ac:dyDescent="0.25">
      <c r="A153" s="136" t="s">
        <v>110</v>
      </c>
      <c r="B153" s="66">
        <v>26445</v>
      </c>
      <c r="C153" s="64">
        <v>244</v>
      </c>
      <c r="D153" s="64">
        <v>345</v>
      </c>
      <c r="E153" s="63">
        <f t="shared" si="7"/>
        <v>0</v>
      </c>
      <c r="F153" s="63">
        <f t="shared" si="8"/>
        <v>0</v>
      </c>
      <c r="G153" s="133"/>
      <c r="H153" s="133"/>
      <c r="I153" s="61" t="s">
        <v>89</v>
      </c>
      <c r="J153" s="133"/>
      <c r="K153" s="133"/>
      <c r="L153" s="61" t="s">
        <v>89</v>
      </c>
      <c r="M153" s="61" t="s">
        <v>89</v>
      </c>
    </row>
    <row r="154" spans="1:13" ht="14.25" customHeight="1" x14ac:dyDescent="0.25">
      <c r="A154" s="136" t="s">
        <v>109</v>
      </c>
      <c r="B154" s="66">
        <v>26446</v>
      </c>
      <c r="C154" s="64">
        <v>244</v>
      </c>
      <c r="D154" s="64">
        <v>346</v>
      </c>
      <c r="E154" s="63">
        <f t="shared" si="7"/>
        <v>520000</v>
      </c>
      <c r="F154" s="63">
        <f t="shared" si="8"/>
        <v>520000</v>
      </c>
      <c r="G154" s="133"/>
      <c r="H154" s="133"/>
      <c r="I154" s="61" t="s">
        <v>89</v>
      </c>
      <c r="J154" s="133">
        <v>520000</v>
      </c>
      <c r="K154" s="133"/>
      <c r="L154" s="61" t="s">
        <v>89</v>
      </c>
      <c r="M154" s="61" t="s">
        <v>89</v>
      </c>
    </row>
    <row r="155" spans="1:13" ht="30" x14ac:dyDescent="0.25">
      <c r="A155" s="136" t="s">
        <v>108</v>
      </c>
      <c r="B155" s="66">
        <v>26447</v>
      </c>
      <c r="C155" s="64">
        <v>244</v>
      </c>
      <c r="D155" s="64">
        <v>347</v>
      </c>
      <c r="E155" s="63">
        <f t="shared" si="7"/>
        <v>0</v>
      </c>
      <c r="F155" s="63">
        <f t="shared" si="8"/>
        <v>0</v>
      </c>
      <c r="G155" s="133"/>
      <c r="H155" s="133"/>
      <c r="I155" s="61" t="s">
        <v>89</v>
      </c>
      <c r="J155" s="133"/>
      <c r="K155" s="133"/>
      <c r="L155" s="61" t="s">
        <v>89</v>
      </c>
      <c r="M155" s="61" t="s">
        <v>89</v>
      </c>
    </row>
    <row r="156" spans="1:13" ht="30" x14ac:dyDescent="0.25">
      <c r="A156" s="136" t="s">
        <v>107</v>
      </c>
      <c r="B156" s="66">
        <v>26448</v>
      </c>
      <c r="C156" s="64">
        <v>244</v>
      </c>
      <c r="D156" s="64">
        <v>349</v>
      </c>
      <c r="E156" s="63">
        <f>0+F156+M156</f>
        <v>50000</v>
      </c>
      <c r="F156" s="63">
        <f t="shared" si="8"/>
        <v>50000</v>
      </c>
      <c r="G156" s="133"/>
      <c r="H156" s="133"/>
      <c r="I156" s="61" t="s">
        <v>89</v>
      </c>
      <c r="J156" s="133">
        <v>50000</v>
      </c>
      <c r="K156" s="133"/>
      <c r="L156" s="61" t="s">
        <v>89</v>
      </c>
      <c r="M156" s="133"/>
    </row>
    <row r="157" spans="1:13" ht="30" x14ac:dyDescent="0.25">
      <c r="A157" s="81" t="s">
        <v>260</v>
      </c>
      <c r="B157" s="66">
        <v>2645</v>
      </c>
      <c r="C157" s="64">
        <v>244</v>
      </c>
      <c r="D157" s="83">
        <v>350</v>
      </c>
      <c r="E157" s="63">
        <f t="shared" ref="E157:E165" si="9">0+F157</f>
        <v>0</v>
      </c>
      <c r="F157" s="63">
        <f>0+J157</f>
        <v>0</v>
      </c>
      <c r="G157" s="78" t="s">
        <v>89</v>
      </c>
      <c r="H157" s="78" t="s">
        <v>89</v>
      </c>
      <c r="I157" s="78" t="s">
        <v>89</v>
      </c>
      <c r="J157" s="63">
        <f>0+J158+J159</f>
        <v>0</v>
      </c>
      <c r="K157" s="78" t="s">
        <v>89</v>
      </c>
      <c r="L157" s="78" t="s">
        <v>89</v>
      </c>
      <c r="M157" s="78" t="s">
        <v>89</v>
      </c>
    </row>
    <row r="158" spans="1:13" ht="45" x14ac:dyDescent="0.25">
      <c r="A158" s="136" t="s">
        <v>104</v>
      </c>
      <c r="B158" s="66">
        <v>26451</v>
      </c>
      <c r="C158" s="64">
        <v>244</v>
      </c>
      <c r="D158" s="64">
        <v>352</v>
      </c>
      <c r="E158" s="63">
        <f t="shared" si="9"/>
        <v>0</v>
      </c>
      <c r="F158" s="63">
        <f>0+J158</f>
        <v>0</v>
      </c>
      <c r="G158" s="61" t="s">
        <v>89</v>
      </c>
      <c r="H158" s="61" t="s">
        <v>89</v>
      </c>
      <c r="I158" s="61" t="s">
        <v>89</v>
      </c>
      <c r="J158" s="133"/>
      <c r="K158" s="61" t="s">
        <v>89</v>
      </c>
      <c r="L158" s="61" t="s">
        <v>89</v>
      </c>
      <c r="M158" s="61" t="s">
        <v>89</v>
      </c>
    </row>
    <row r="159" spans="1:13" ht="45" x14ac:dyDescent="0.25">
      <c r="A159" s="136" t="s">
        <v>105</v>
      </c>
      <c r="B159" s="66">
        <v>26452</v>
      </c>
      <c r="C159" s="64">
        <v>244</v>
      </c>
      <c r="D159" s="64">
        <v>353</v>
      </c>
      <c r="E159" s="63">
        <f t="shared" si="9"/>
        <v>0</v>
      </c>
      <c r="F159" s="63">
        <f>0+J159</f>
        <v>0</v>
      </c>
      <c r="G159" s="61" t="s">
        <v>89</v>
      </c>
      <c r="H159" s="61" t="s">
        <v>89</v>
      </c>
      <c r="I159" s="61" t="s">
        <v>89</v>
      </c>
      <c r="J159" s="133"/>
      <c r="K159" s="61" t="s">
        <v>89</v>
      </c>
      <c r="L159" s="61" t="s">
        <v>89</v>
      </c>
      <c r="M159" s="61" t="s">
        <v>89</v>
      </c>
    </row>
    <row r="160" spans="1:13" x14ac:dyDescent="0.25">
      <c r="A160" s="89" t="s">
        <v>103</v>
      </c>
      <c r="B160" s="87">
        <v>2660</v>
      </c>
      <c r="C160" s="86">
        <v>247</v>
      </c>
      <c r="D160" s="86" t="s">
        <v>89</v>
      </c>
      <c r="E160" s="63">
        <f t="shared" si="9"/>
        <v>1832425.32</v>
      </c>
      <c r="F160" s="63">
        <f>0+G160+H160+J160</f>
        <v>1832425.32</v>
      </c>
      <c r="G160" s="78">
        <f>0+G161</f>
        <v>1272425.32</v>
      </c>
      <c r="H160" s="78">
        <f>0+H161</f>
        <v>0</v>
      </c>
      <c r="I160" s="78" t="s">
        <v>89</v>
      </c>
      <c r="J160" s="78">
        <f>0+J161</f>
        <v>560000</v>
      </c>
      <c r="K160" s="78">
        <f>0+K161</f>
        <v>0</v>
      </c>
      <c r="L160" s="78" t="s">
        <v>89</v>
      </c>
      <c r="M160" s="78" t="s">
        <v>89</v>
      </c>
    </row>
    <row r="161" spans="1:13" x14ac:dyDescent="0.25">
      <c r="A161" s="88" t="s">
        <v>102</v>
      </c>
      <c r="B161" s="87">
        <v>26601</v>
      </c>
      <c r="C161" s="86">
        <v>247</v>
      </c>
      <c r="D161" s="86">
        <v>223</v>
      </c>
      <c r="E161" s="63">
        <f t="shared" si="9"/>
        <v>1832425.32</v>
      </c>
      <c r="F161" s="63">
        <f>0+G161+H161+J161</f>
        <v>1832425.32</v>
      </c>
      <c r="G161" s="135">
        <v>1272425.32</v>
      </c>
      <c r="H161" s="135"/>
      <c r="I161" s="61" t="s">
        <v>89</v>
      </c>
      <c r="J161" s="135">
        <v>560000</v>
      </c>
      <c r="K161" s="135"/>
      <c r="L161" s="61" t="s">
        <v>89</v>
      </c>
      <c r="M161" s="61" t="s">
        <v>89</v>
      </c>
    </row>
    <row r="162" spans="1:13" ht="30" x14ac:dyDescent="0.25">
      <c r="A162" s="79" t="s">
        <v>101</v>
      </c>
      <c r="B162" s="66">
        <v>2700</v>
      </c>
      <c r="C162" s="64">
        <v>400</v>
      </c>
      <c r="D162" s="64" t="s">
        <v>89</v>
      </c>
      <c r="E162" s="63">
        <f t="shared" si="9"/>
        <v>0</v>
      </c>
      <c r="F162" s="63">
        <f>0+I162</f>
        <v>0</v>
      </c>
      <c r="G162" s="78" t="s">
        <v>89</v>
      </c>
      <c r="H162" s="78" t="s">
        <v>89</v>
      </c>
      <c r="I162" s="63">
        <f>0+I163</f>
        <v>0</v>
      </c>
      <c r="J162" s="78" t="s">
        <v>89</v>
      </c>
      <c r="K162" s="78" t="s">
        <v>89</v>
      </c>
      <c r="L162" s="78" t="s">
        <v>89</v>
      </c>
      <c r="M162" s="78" t="s">
        <v>89</v>
      </c>
    </row>
    <row r="163" spans="1:13" ht="45" x14ac:dyDescent="0.25">
      <c r="A163" s="81" t="s">
        <v>100</v>
      </c>
      <c r="B163" s="66">
        <v>2720</v>
      </c>
      <c r="C163" s="64">
        <v>407</v>
      </c>
      <c r="D163" s="64" t="s">
        <v>89</v>
      </c>
      <c r="E163" s="63">
        <f t="shared" si="9"/>
        <v>0</v>
      </c>
      <c r="F163" s="63">
        <f>0+I163</f>
        <v>0</v>
      </c>
      <c r="G163" s="78" t="s">
        <v>89</v>
      </c>
      <c r="H163" s="78" t="s">
        <v>89</v>
      </c>
      <c r="I163" s="63">
        <f>0+I164+I165</f>
        <v>0</v>
      </c>
      <c r="J163" s="78" t="s">
        <v>89</v>
      </c>
      <c r="K163" s="78" t="s">
        <v>89</v>
      </c>
      <c r="L163" s="78" t="s">
        <v>89</v>
      </c>
      <c r="M163" s="78" t="s">
        <v>89</v>
      </c>
    </row>
    <row r="164" spans="1:13" x14ac:dyDescent="0.25">
      <c r="A164" s="134" t="s">
        <v>99</v>
      </c>
      <c r="B164" s="66">
        <v>27201</v>
      </c>
      <c r="C164" s="64">
        <v>407</v>
      </c>
      <c r="D164" s="65">
        <v>228</v>
      </c>
      <c r="E164" s="63">
        <f t="shared" si="9"/>
        <v>0</v>
      </c>
      <c r="F164" s="63">
        <f>0+I164</f>
        <v>0</v>
      </c>
      <c r="G164" s="61" t="s">
        <v>89</v>
      </c>
      <c r="H164" s="61" t="s">
        <v>89</v>
      </c>
      <c r="I164" s="133"/>
      <c r="J164" s="61" t="s">
        <v>89</v>
      </c>
      <c r="K164" s="61" t="s">
        <v>89</v>
      </c>
      <c r="L164" s="61" t="s">
        <v>89</v>
      </c>
      <c r="M164" s="61" t="s">
        <v>89</v>
      </c>
    </row>
    <row r="165" spans="1:13" x14ac:dyDescent="0.25">
      <c r="A165" s="134" t="s">
        <v>98</v>
      </c>
      <c r="B165" s="66">
        <v>27202</v>
      </c>
      <c r="C165" s="64">
        <v>407</v>
      </c>
      <c r="D165" s="65">
        <v>310</v>
      </c>
      <c r="E165" s="63">
        <f t="shared" si="9"/>
        <v>0</v>
      </c>
      <c r="F165" s="63">
        <f>0+I165</f>
        <v>0</v>
      </c>
      <c r="G165" s="61" t="s">
        <v>89</v>
      </c>
      <c r="H165" s="61" t="s">
        <v>89</v>
      </c>
      <c r="I165" s="133"/>
      <c r="J165" s="61" t="s">
        <v>89</v>
      </c>
      <c r="K165" s="61" t="s">
        <v>89</v>
      </c>
      <c r="L165" s="61" t="s">
        <v>89</v>
      </c>
      <c r="M165" s="61" t="s">
        <v>89</v>
      </c>
    </row>
    <row r="166" spans="1:13" x14ac:dyDescent="0.25">
      <c r="A166" s="76" t="s">
        <v>97</v>
      </c>
      <c r="B166" s="70">
        <v>3000</v>
      </c>
      <c r="C166" s="75">
        <v>100</v>
      </c>
      <c r="D166" s="64" t="s">
        <v>89</v>
      </c>
      <c r="E166" s="69">
        <f>0+F166+M166</f>
        <v>0</v>
      </c>
      <c r="F166" s="69">
        <f>0+J166</f>
        <v>0</v>
      </c>
      <c r="G166" s="69" t="s">
        <v>89</v>
      </c>
      <c r="H166" s="69" t="s">
        <v>89</v>
      </c>
      <c r="I166" s="69" t="s">
        <v>89</v>
      </c>
      <c r="J166" s="69">
        <f>0+J167+J168+J169+J170</f>
        <v>0</v>
      </c>
      <c r="K166" s="69">
        <f>0+K167+K168+K169+K170</f>
        <v>0</v>
      </c>
      <c r="L166" s="69" t="s">
        <v>89</v>
      </c>
      <c r="M166" s="69">
        <f>0+M167+M168+M169+M170</f>
        <v>0</v>
      </c>
    </row>
    <row r="167" spans="1:13" ht="30" x14ac:dyDescent="0.25">
      <c r="A167" s="74" t="s">
        <v>96</v>
      </c>
      <c r="B167" s="72">
        <v>3010</v>
      </c>
      <c r="C167" s="64">
        <v>180</v>
      </c>
      <c r="D167" s="64">
        <v>189</v>
      </c>
      <c r="E167" s="63">
        <f>0+F167+M167</f>
        <v>0</v>
      </c>
      <c r="F167" s="63">
        <f>0+J167</f>
        <v>0</v>
      </c>
      <c r="G167" s="61" t="s">
        <v>89</v>
      </c>
      <c r="H167" s="61" t="s">
        <v>89</v>
      </c>
      <c r="I167" s="61" t="s">
        <v>89</v>
      </c>
      <c r="J167" s="133"/>
      <c r="K167" s="133"/>
      <c r="L167" s="61" t="s">
        <v>89</v>
      </c>
      <c r="M167" s="133"/>
    </row>
    <row r="168" spans="1:13" x14ac:dyDescent="0.25">
      <c r="A168" s="73" t="s">
        <v>95</v>
      </c>
      <c r="B168" s="72">
        <v>3020</v>
      </c>
      <c r="C168" s="64">
        <v>180</v>
      </c>
      <c r="D168" s="64">
        <v>189</v>
      </c>
      <c r="E168" s="63">
        <f>0+F168+M168</f>
        <v>0</v>
      </c>
      <c r="F168" s="63">
        <f>0+J168</f>
        <v>0</v>
      </c>
      <c r="G168" s="61" t="s">
        <v>89</v>
      </c>
      <c r="H168" s="61" t="s">
        <v>89</v>
      </c>
      <c r="I168" s="61" t="s">
        <v>89</v>
      </c>
      <c r="J168" s="133"/>
      <c r="K168" s="133"/>
      <c r="L168" s="61" t="s">
        <v>89</v>
      </c>
      <c r="M168" s="133"/>
    </row>
    <row r="169" spans="1:13" x14ac:dyDescent="0.25">
      <c r="A169" s="73" t="s">
        <v>94</v>
      </c>
      <c r="B169" s="72">
        <v>3030</v>
      </c>
      <c r="C169" s="65">
        <v>180</v>
      </c>
      <c r="D169" s="64">
        <v>189</v>
      </c>
      <c r="E169" s="63">
        <f>0+F169+M169</f>
        <v>0</v>
      </c>
      <c r="F169" s="63">
        <f>0+J169</f>
        <v>0</v>
      </c>
      <c r="G169" s="61" t="s">
        <v>89</v>
      </c>
      <c r="H169" s="61" t="s">
        <v>89</v>
      </c>
      <c r="I169" s="61" t="s">
        <v>89</v>
      </c>
      <c r="J169" s="133"/>
      <c r="K169" s="133"/>
      <c r="L169" s="61" t="s">
        <v>89</v>
      </c>
      <c r="M169" s="133"/>
    </row>
    <row r="170" spans="1:13" x14ac:dyDescent="0.25">
      <c r="A170" s="73" t="s">
        <v>93</v>
      </c>
      <c r="B170" s="72">
        <v>3040</v>
      </c>
      <c r="C170" s="65">
        <v>130</v>
      </c>
      <c r="D170" s="64">
        <v>131</v>
      </c>
      <c r="E170" s="63">
        <f>0+F170+M170</f>
        <v>0</v>
      </c>
      <c r="F170" s="63">
        <f>0+J170</f>
        <v>0</v>
      </c>
      <c r="G170" s="61" t="s">
        <v>89</v>
      </c>
      <c r="H170" s="61" t="s">
        <v>89</v>
      </c>
      <c r="I170" s="61" t="s">
        <v>89</v>
      </c>
      <c r="J170" s="133"/>
      <c r="K170" s="133"/>
      <c r="L170" s="61" t="s">
        <v>89</v>
      </c>
      <c r="M170" s="133"/>
    </row>
    <row r="171" spans="1:13" x14ac:dyDescent="0.25">
      <c r="A171" s="71" t="s">
        <v>92</v>
      </c>
      <c r="B171" s="70">
        <v>4000</v>
      </c>
      <c r="C171" s="65" t="s">
        <v>89</v>
      </c>
      <c r="D171" s="64" t="s">
        <v>89</v>
      </c>
      <c r="E171" s="69">
        <f>0+F171</f>
        <v>0</v>
      </c>
      <c r="F171" s="69">
        <f>0+H171</f>
        <v>0</v>
      </c>
      <c r="G171" s="68" t="s">
        <v>89</v>
      </c>
      <c r="H171" s="69">
        <f>0+H172</f>
        <v>0</v>
      </c>
      <c r="I171" s="69">
        <f>0+I172</f>
        <v>0</v>
      </c>
      <c r="J171" s="68" t="s">
        <v>89</v>
      </c>
      <c r="K171" s="68" t="s">
        <v>89</v>
      </c>
      <c r="L171" s="68" t="s">
        <v>89</v>
      </c>
      <c r="M171" s="68" t="s">
        <v>89</v>
      </c>
    </row>
    <row r="172" spans="1:13" ht="30" x14ac:dyDescent="0.25">
      <c r="A172" s="67" t="s">
        <v>91</v>
      </c>
      <c r="B172" s="66">
        <v>4010</v>
      </c>
      <c r="C172" s="65">
        <v>610</v>
      </c>
      <c r="D172" s="64" t="s">
        <v>89</v>
      </c>
      <c r="E172" s="63">
        <f>0+F172</f>
        <v>0</v>
      </c>
      <c r="F172" s="63">
        <f>0+H172+I172</f>
        <v>0</v>
      </c>
      <c r="G172" s="61" t="s">
        <v>89</v>
      </c>
      <c r="H172" s="133"/>
      <c r="I172" s="62"/>
      <c r="J172" s="61" t="s">
        <v>89</v>
      </c>
      <c r="K172" s="61" t="s">
        <v>89</v>
      </c>
      <c r="L172" s="61" t="s">
        <v>89</v>
      </c>
      <c r="M172" s="61" t="s">
        <v>89</v>
      </c>
    </row>
    <row r="173" spans="1:13" ht="30" x14ac:dyDescent="0.25">
      <c r="A173" s="67" t="s">
        <v>90</v>
      </c>
      <c r="B173" s="66">
        <v>7000</v>
      </c>
      <c r="C173" s="65" t="s">
        <v>89</v>
      </c>
      <c r="D173" s="64" t="s">
        <v>89</v>
      </c>
      <c r="E173" s="63">
        <f>0+F173</f>
        <v>0</v>
      </c>
      <c r="F173" s="133"/>
      <c r="G173" s="61" t="s">
        <v>89</v>
      </c>
      <c r="H173" s="61" t="s">
        <v>89</v>
      </c>
      <c r="I173" s="61" t="s">
        <v>89</v>
      </c>
      <c r="J173" s="61" t="s">
        <v>89</v>
      </c>
      <c r="K173" s="61" t="s">
        <v>89</v>
      </c>
      <c r="L173" s="61" t="s">
        <v>89</v>
      </c>
      <c r="M173" s="61" t="s">
        <v>89</v>
      </c>
    </row>
    <row r="174" spans="1:13" s="54" customFormat="1" x14ac:dyDescent="0.2">
      <c r="A174" s="60"/>
      <c r="B174" s="59"/>
      <c r="C174" s="58"/>
      <c r="D174" s="58"/>
      <c r="E174" s="57"/>
      <c r="F174" s="57"/>
      <c r="G174" s="55"/>
      <c r="H174" s="55"/>
      <c r="I174" s="55"/>
      <c r="J174" s="55"/>
      <c r="K174" s="56"/>
      <c r="L174" s="55"/>
      <c r="M174" s="55"/>
    </row>
    <row r="176" spans="1:13" x14ac:dyDescent="0.25">
      <c r="A176" s="361"/>
      <c r="B176" s="361"/>
      <c r="C176" s="361"/>
      <c r="D176" s="361"/>
      <c r="E176" s="361"/>
      <c r="F176" s="361"/>
      <c r="G176" s="361"/>
      <c r="I176" s="4" t="s">
        <v>86</v>
      </c>
      <c r="L176" s="353"/>
      <c r="M176" s="353"/>
    </row>
    <row r="177" spans="1:13" x14ac:dyDescent="0.25">
      <c r="D177" s="4"/>
      <c r="E177" s="50"/>
      <c r="F177" s="50"/>
      <c r="I177" s="129" t="s">
        <v>74</v>
      </c>
      <c r="L177" s="355" t="s">
        <v>85</v>
      </c>
      <c r="M177" s="355"/>
    </row>
    <row r="178" spans="1:13" x14ac:dyDescent="0.25">
      <c r="A178" s="361"/>
      <c r="B178" s="361"/>
      <c r="C178" s="361"/>
      <c r="D178" s="361"/>
      <c r="E178" s="361"/>
      <c r="F178" s="361"/>
      <c r="G178" s="361"/>
      <c r="H178" s="361"/>
      <c r="I178" s="128" t="s">
        <v>86</v>
      </c>
      <c r="L178" s="353"/>
      <c r="M178" s="353"/>
    </row>
    <row r="179" spans="1:13" x14ac:dyDescent="0.25">
      <c r="D179" s="4"/>
      <c r="E179" s="50"/>
      <c r="F179" s="50"/>
      <c r="I179" s="128" t="s">
        <v>74</v>
      </c>
      <c r="L179" s="354" t="s">
        <v>85</v>
      </c>
      <c r="M179" s="354"/>
    </row>
    <row r="180" spans="1:13" x14ac:dyDescent="0.25">
      <c r="A180" s="361"/>
      <c r="B180" s="361"/>
      <c r="C180" s="361"/>
      <c r="D180" s="361"/>
      <c r="E180" s="361"/>
      <c r="F180" s="361"/>
      <c r="G180" s="361"/>
      <c r="H180" s="361"/>
      <c r="I180" s="128" t="s">
        <v>86</v>
      </c>
      <c r="L180" s="353"/>
      <c r="M180" s="353"/>
    </row>
    <row r="181" spans="1:13" x14ac:dyDescent="0.25">
      <c r="D181" s="4"/>
      <c r="E181" s="50"/>
      <c r="F181" s="50"/>
      <c r="I181" s="128" t="s">
        <v>74</v>
      </c>
      <c r="L181" s="354" t="s">
        <v>85</v>
      </c>
      <c r="M181" s="354"/>
    </row>
    <row r="182" spans="1:13" x14ac:dyDescent="0.25">
      <c r="A182" s="130"/>
      <c r="D182" s="4"/>
      <c r="E182" s="50"/>
      <c r="F182" s="50"/>
      <c r="I182" s="128" t="s">
        <v>86</v>
      </c>
      <c r="L182" s="353"/>
      <c r="M182" s="353"/>
    </row>
    <row r="183" spans="1:13" x14ac:dyDescent="0.25">
      <c r="A183" s="52"/>
      <c r="B183" s="51"/>
      <c r="D183" s="4"/>
      <c r="E183" s="50"/>
      <c r="F183" s="50"/>
      <c r="I183" s="128" t="s">
        <v>74</v>
      </c>
      <c r="L183" s="354" t="s">
        <v>85</v>
      </c>
      <c r="M183" s="354"/>
    </row>
    <row r="184" spans="1:13" x14ac:dyDescent="0.25">
      <c r="A184" s="49"/>
      <c r="B184" s="51"/>
    </row>
  </sheetData>
  <mergeCells count="27">
    <mergeCell ref="E4:E7"/>
    <mergeCell ref="G4:K4"/>
    <mergeCell ref="A180:H180"/>
    <mergeCell ref="A2:M2"/>
    <mergeCell ref="A4:A7"/>
    <mergeCell ref="G6:G7"/>
    <mergeCell ref="C4:C7"/>
    <mergeCell ref="A178:H178"/>
    <mergeCell ref="A176:G176"/>
    <mergeCell ref="J3:K3"/>
    <mergeCell ref="H6:H7"/>
    <mergeCell ref="I6:I7"/>
    <mergeCell ref="G5:K5"/>
    <mergeCell ref="B4:B7"/>
    <mergeCell ref="D4:D7"/>
    <mergeCell ref="M5:M7"/>
    <mergeCell ref="L5:L7"/>
    <mergeCell ref="F5:F7"/>
    <mergeCell ref="L182:M182"/>
    <mergeCell ref="L183:M183"/>
    <mergeCell ref="L176:M176"/>
    <mergeCell ref="L177:M177"/>
    <mergeCell ref="L178:M178"/>
    <mergeCell ref="L179:M179"/>
    <mergeCell ref="L180:M180"/>
    <mergeCell ref="L181:M181"/>
    <mergeCell ref="J6:K6"/>
  </mergeCells>
  <pageMargins left="0.70866141732283472" right="0.39370078740157483" top="0.74803149606299213" bottom="0.74803149606299213" header="0.31496062992125984" footer="0.31496062992125984"/>
  <pageSetup paperSize="9" scale="33" fitToWidth="0" fitToHeight="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4"/>
  <sheetViews>
    <sheetView zoomScale="90" zoomScaleNormal="90" workbookViewId="0">
      <pane ySplit="7" topLeftCell="A8" activePane="bottomLeft" state="frozen"/>
      <selection activeCell="C1" sqref="C1"/>
      <selection pane="bottomLeft"/>
    </sheetView>
  </sheetViews>
  <sheetFormatPr defaultRowHeight="15" x14ac:dyDescent="0.25"/>
  <cols>
    <col min="1" max="1" width="58.140625" style="4" customWidth="1"/>
    <col min="2" max="2" width="8.140625" style="47" customWidth="1"/>
    <col min="3" max="3" width="13.42578125" style="4" customWidth="1"/>
    <col min="4" max="4" width="10.5703125" style="5" customWidth="1"/>
    <col min="5" max="6" width="17.28515625" style="46" customWidth="1"/>
    <col min="7" max="7" width="17.28515625" style="4" customWidth="1"/>
    <col min="8" max="8" width="22" style="4" customWidth="1"/>
    <col min="9" max="13" width="17.42578125" style="4" customWidth="1"/>
    <col min="14" max="16384" width="9.140625" style="4"/>
  </cols>
  <sheetData>
    <row r="1" spans="1:13" ht="6" customHeight="1" x14ac:dyDescent="0.25">
      <c r="A1" s="115" t="s">
        <v>267</v>
      </c>
      <c r="B1" s="127"/>
      <c r="C1" s="126"/>
      <c r="D1" s="115"/>
      <c r="E1" s="125"/>
      <c r="F1" s="125"/>
      <c r="G1" s="115"/>
      <c r="H1" s="124"/>
      <c r="I1" s="124"/>
      <c r="J1" s="123"/>
      <c r="K1" s="123"/>
      <c r="L1" s="123"/>
      <c r="M1" s="122"/>
    </row>
    <row r="2" spans="1:13" ht="15" customHeight="1" x14ac:dyDescent="0.25">
      <c r="A2" s="362" t="s">
        <v>266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x14ac:dyDescent="0.25">
      <c r="A3" s="120"/>
      <c r="B3" s="121"/>
      <c r="C3" s="120"/>
      <c r="D3" s="120"/>
      <c r="E3" s="119"/>
      <c r="F3" s="119"/>
      <c r="G3" s="118"/>
      <c r="H3" s="117"/>
      <c r="I3" s="117"/>
      <c r="J3" s="366"/>
      <c r="K3" s="366"/>
      <c r="L3" s="147"/>
      <c r="M3" s="115"/>
    </row>
    <row r="4" spans="1:13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50" t="s">
        <v>254</v>
      </c>
      <c r="F4" s="114"/>
      <c r="G4" s="359" t="s">
        <v>253</v>
      </c>
      <c r="H4" s="359"/>
      <c r="I4" s="359"/>
      <c r="J4" s="359"/>
      <c r="K4" s="359"/>
      <c r="L4" s="113"/>
      <c r="M4" s="112"/>
    </row>
    <row r="5" spans="1:13" ht="15" customHeight="1" x14ac:dyDescent="0.25">
      <c r="A5" s="363"/>
      <c r="B5" s="363"/>
      <c r="C5" s="363"/>
      <c r="D5" s="370"/>
      <c r="E5" s="351"/>
      <c r="F5" s="350" t="s">
        <v>252</v>
      </c>
      <c r="G5" s="358" t="s">
        <v>251</v>
      </c>
      <c r="H5" s="359"/>
      <c r="I5" s="359"/>
      <c r="J5" s="359"/>
      <c r="K5" s="360"/>
      <c r="L5" s="347" t="s">
        <v>250</v>
      </c>
      <c r="M5" s="347" t="s">
        <v>249</v>
      </c>
    </row>
    <row r="6" spans="1:13" ht="105.75" customHeight="1" x14ac:dyDescent="0.25">
      <c r="A6" s="363"/>
      <c r="B6" s="363"/>
      <c r="C6" s="363"/>
      <c r="D6" s="370"/>
      <c r="E6" s="351"/>
      <c r="F6" s="351"/>
      <c r="G6" s="364" t="s">
        <v>248</v>
      </c>
      <c r="H6" s="367" t="s">
        <v>247</v>
      </c>
      <c r="I6" s="367" t="s">
        <v>246</v>
      </c>
      <c r="J6" s="356" t="s">
        <v>245</v>
      </c>
      <c r="K6" s="357"/>
      <c r="L6" s="348"/>
      <c r="M6" s="348"/>
    </row>
    <row r="7" spans="1:13" ht="18.75" customHeight="1" x14ac:dyDescent="0.25">
      <c r="A7" s="363"/>
      <c r="B7" s="363"/>
      <c r="C7" s="363"/>
      <c r="D7" s="371"/>
      <c r="E7" s="352"/>
      <c r="F7" s="352"/>
      <c r="G7" s="365"/>
      <c r="H7" s="368"/>
      <c r="I7" s="368"/>
      <c r="J7" s="111" t="s">
        <v>244</v>
      </c>
      <c r="K7" s="111" t="s">
        <v>243</v>
      </c>
      <c r="L7" s="349"/>
      <c r="M7" s="349"/>
    </row>
    <row r="8" spans="1:13" x14ac:dyDescent="0.25">
      <c r="A8" s="146">
        <v>1</v>
      </c>
      <c r="B8" s="146">
        <v>2</v>
      </c>
      <c r="C8" s="146">
        <v>3</v>
      </c>
      <c r="D8" s="146">
        <v>4</v>
      </c>
      <c r="E8" s="146">
        <v>5</v>
      </c>
      <c r="F8" s="146">
        <v>6</v>
      </c>
      <c r="G8" s="146">
        <v>7</v>
      </c>
      <c r="H8" s="146">
        <v>8</v>
      </c>
      <c r="I8" s="146">
        <v>9</v>
      </c>
      <c r="J8" s="146">
        <v>10</v>
      </c>
      <c r="K8" s="146">
        <v>11</v>
      </c>
      <c r="L8" s="146">
        <v>12</v>
      </c>
      <c r="M8" s="146">
        <v>13</v>
      </c>
    </row>
    <row r="9" spans="1:13" x14ac:dyDescent="0.25">
      <c r="A9" s="110" t="s">
        <v>242</v>
      </c>
      <c r="B9" s="106" t="s">
        <v>241</v>
      </c>
      <c r="C9" s="146" t="s">
        <v>89</v>
      </c>
      <c r="D9" s="146" t="s">
        <v>89</v>
      </c>
      <c r="E9" s="105">
        <f>0+F9+L9+M9</f>
        <v>35633347.060000002</v>
      </c>
      <c r="F9" s="104">
        <f>0+G9+H9+I9+J9</f>
        <v>35633347.060000002</v>
      </c>
      <c r="G9" s="142">
        <v>0</v>
      </c>
      <c r="H9" s="141">
        <v>0</v>
      </c>
      <c r="I9" s="141">
        <v>0</v>
      </c>
      <c r="J9" s="141">
        <v>35633347.060000002</v>
      </c>
      <c r="K9" s="141">
        <v>0</v>
      </c>
      <c r="L9" s="140">
        <v>0</v>
      </c>
      <c r="M9" s="140">
        <v>0</v>
      </c>
    </row>
    <row r="10" spans="1:13" x14ac:dyDescent="0.25">
      <c r="A10" s="67" t="s">
        <v>240</v>
      </c>
      <c r="B10" s="106" t="s">
        <v>239</v>
      </c>
      <c r="C10" s="83" t="s">
        <v>89</v>
      </c>
      <c r="D10" s="83" t="s">
        <v>89</v>
      </c>
      <c r="E10" s="105">
        <f>0+ROUND(F10+L10+M10,2)</f>
        <v>42604311.149999999</v>
      </c>
      <c r="F10" s="104">
        <f>0+ROUND(G10+H10+I10+J10,2)</f>
        <v>42604311.149999999</v>
      </c>
      <c r="G10" s="63">
        <f>0+ROUND(G9+G11-G58+G56,2)</f>
        <v>0</v>
      </c>
      <c r="H10" s="63">
        <f>0+ROUND(H9+H11-H58+H56-H171,2)</f>
        <v>0</v>
      </c>
      <c r="I10" s="63">
        <f>0+ROUND(I9+I11-I58+I56-I171,2)</f>
        <v>0</v>
      </c>
      <c r="J10" s="63">
        <f>0+ROUND(J9+J11-J58+J56+J166,2)</f>
        <v>42604311.149999999</v>
      </c>
      <c r="K10" s="63">
        <f>0+ROUND(K9+K11-K58+K56+K166,2)</f>
        <v>0</v>
      </c>
      <c r="L10" s="63">
        <f>0+ROUND(L9+L11-L58,2)</f>
        <v>0</v>
      </c>
      <c r="M10" s="63">
        <f>0+ROUND(M9+M11-M58+M166,2)</f>
        <v>0</v>
      </c>
    </row>
    <row r="11" spans="1:13" x14ac:dyDescent="0.25">
      <c r="A11" s="71" t="s">
        <v>238</v>
      </c>
      <c r="B11" s="90" t="s">
        <v>237</v>
      </c>
      <c r="C11" s="103" t="s">
        <v>236</v>
      </c>
      <c r="D11" s="75" t="s">
        <v>89</v>
      </c>
      <c r="E11" s="102">
        <f>0+F11+L11+M11</f>
        <v>83519269.980000004</v>
      </c>
      <c r="F11" s="101">
        <f>0+G11+H11+I11+J11</f>
        <v>83519269.980000004</v>
      </c>
      <c r="G11" s="69">
        <f>0+G18</f>
        <v>3863394.98</v>
      </c>
      <c r="H11" s="69">
        <f>0+H18+H31</f>
        <v>0</v>
      </c>
      <c r="I11" s="69">
        <f>0+I31</f>
        <v>0</v>
      </c>
      <c r="J11" s="69">
        <f>0+J12+J18+J26+J31+J45+J47</f>
        <v>79655875</v>
      </c>
      <c r="K11" s="69">
        <f>0+K31</f>
        <v>14655875</v>
      </c>
      <c r="L11" s="69">
        <f>0+L18</f>
        <v>0</v>
      </c>
      <c r="M11" s="69">
        <f>0+M12+M18+M31</f>
        <v>0</v>
      </c>
    </row>
    <row r="12" spans="1:13" ht="35.25" customHeight="1" x14ac:dyDescent="0.25">
      <c r="A12" s="85" t="s">
        <v>235</v>
      </c>
      <c r="B12" s="90" t="s">
        <v>234</v>
      </c>
      <c r="C12" s="99">
        <v>120</v>
      </c>
      <c r="D12" s="64" t="s">
        <v>89</v>
      </c>
      <c r="E12" s="63">
        <f>0+E13+E14+E15+E16+E17</f>
        <v>0</v>
      </c>
      <c r="F12" s="63">
        <f>0+F13+F14+F15+F16+F17</f>
        <v>0</v>
      </c>
      <c r="G12" s="100" t="s">
        <v>89</v>
      </c>
      <c r="H12" s="96" t="s">
        <v>89</v>
      </c>
      <c r="I12" s="96" t="s">
        <v>89</v>
      </c>
      <c r="J12" s="63">
        <f>0+J13+J14+J15+J16+J17</f>
        <v>0</v>
      </c>
      <c r="K12" s="96" t="s">
        <v>89</v>
      </c>
      <c r="L12" s="96" t="s">
        <v>89</v>
      </c>
      <c r="M12" s="63">
        <f>0+M14+M15+M16+M17</f>
        <v>0</v>
      </c>
    </row>
    <row r="13" spans="1:13" ht="30" x14ac:dyDescent="0.25">
      <c r="A13" s="80" t="s">
        <v>233</v>
      </c>
      <c r="B13" s="90" t="s">
        <v>232</v>
      </c>
      <c r="C13" s="99">
        <v>120</v>
      </c>
      <c r="D13" s="64">
        <v>121</v>
      </c>
      <c r="E13" s="63">
        <f>0+F13</f>
        <v>0</v>
      </c>
      <c r="F13" s="63">
        <f>0+J13</f>
        <v>0</v>
      </c>
      <c r="G13" s="61" t="s">
        <v>89</v>
      </c>
      <c r="H13" s="61" t="s">
        <v>89</v>
      </c>
      <c r="I13" s="61" t="s">
        <v>89</v>
      </c>
      <c r="J13" s="133"/>
      <c r="K13" s="61" t="s">
        <v>89</v>
      </c>
      <c r="L13" s="61" t="s">
        <v>89</v>
      </c>
      <c r="M13" s="61" t="s">
        <v>89</v>
      </c>
    </row>
    <row r="14" spans="1:13" x14ac:dyDescent="0.25">
      <c r="A14" s="80" t="s">
        <v>231</v>
      </c>
      <c r="B14" s="90" t="s">
        <v>230</v>
      </c>
      <c r="C14" s="99">
        <v>120</v>
      </c>
      <c r="D14" s="64">
        <v>123</v>
      </c>
      <c r="E14" s="63">
        <f>0+F14+M14</f>
        <v>0</v>
      </c>
      <c r="F14" s="63">
        <f>0+J14</f>
        <v>0</v>
      </c>
      <c r="G14" s="61" t="s">
        <v>89</v>
      </c>
      <c r="H14" s="61" t="s">
        <v>89</v>
      </c>
      <c r="I14" s="61" t="s">
        <v>89</v>
      </c>
      <c r="J14" s="133"/>
      <c r="K14" s="61" t="s">
        <v>89</v>
      </c>
      <c r="L14" s="61" t="s">
        <v>89</v>
      </c>
      <c r="M14" s="133"/>
    </row>
    <row r="15" spans="1:13" x14ac:dyDescent="0.25">
      <c r="A15" s="80" t="s">
        <v>263</v>
      </c>
      <c r="B15" s="90">
        <v>1130</v>
      </c>
      <c r="C15" s="99">
        <v>120</v>
      </c>
      <c r="D15" s="64">
        <v>124</v>
      </c>
      <c r="E15" s="63">
        <f>0+F15+M15</f>
        <v>0</v>
      </c>
      <c r="F15" s="63">
        <f>0+J15</f>
        <v>0</v>
      </c>
      <c r="G15" s="61" t="s">
        <v>89</v>
      </c>
      <c r="H15" s="61" t="s">
        <v>89</v>
      </c>
      <c r="I15" s="61" t="s">
        <v>89</v>
      </c>
      <c r="J15" s="133"/>
      <c r="K15" s="61" t="s">
        <v>89</v>
      </c>
      <c r="L15" s="61" t="s">
        <v>89</v>
      </c>
      <c r="M15" s="133"/>
    </row>
    <row r="16" spans="1:13" ht="45" x14ac:dyDescent="0.25">
      <c r="A16" s="80" t="s">
        <v>228</v>
      </c>
      <c r="B16" s="90">
        <v>1140</v>
      </c>
      <c r="C16" s="99">
        <v>120</v>
      </c>
      <c r="D16" s="64">
        <v>128</v>
      </c>
      <c r="E16" s="63">
        <f>0+F16+M16</f>
        <v>0</v>
      </c>
      <c r="F16" s="63">
        <f>0+J16</f>
        <v>0</v>
      </c>
      <c r="G16" s="61" t="s">
        <v>89</v>
      </c>
      <c r="H16" s="61" t="s">
        <v>89</v>
      </c>
      <c r="I16" s="61" t="s">
        <v>89</v>
      </c>
      <c r="J16" s="133"/>
      <c r="K16" s="61" t="s">
        <v>89</v>
      </c>
      <c r="L16" s="61" t="s">
        <v>89</v>
      </c>
      <c r="M16" s="133"/>
    </row>
    <row r="17" spans="1:13" x14ac:dyDescent="0.25">
      <c r="A17" s="80" t="s">
        <v>227</v>
      </c>
      <c r="B17" s="90">
        <v>1150</v>
      </c>
      <c r="C17" s="99">
        <v>120</v>
      </c>
      <c r="D17" s="64">
        <v>129</v>
      </c>
      <c r="E17" s="63">
        <f>0+F17+M17</f>
        <v>0</v>
      </c>
      <c r="F17" s="63">
        <f>0+J17</f>
        <v>0</v>
      </c>
      <c r="G17" s="61" t="s">
        <v>89</v>
      </c>
      <c r="H17" s="61" t="s">
        <v>89</v>
      </c>
      <c r="I17" s="61" t="s">
        <v>89</v>
      </c>
      <c r="J17" s="133"/>
      <c r="K17" s="61" t="s">
        <v>89</v>
      </c>
      <c r="L17" s="61" t="s">
        <v>89</v>
      </c>
      <c r="M17" s="133"/>
    </row>
    <row r="18" spans="1:13" s="54" customFormat="1" ht="30" x14ac:dyDescent="0.2">
      <c r="A18" s="85" t="s">
        <v>226</v>
      </c>
      <c r="B18" s="90" t="s">
        <v>225</v>
      </c>
      <c r="C18" s="99">
        <v>130</v>
      </c>
      <c r="D18" s="64" t="s">
        <v>89</v>
      </c>
      <c r="E18" s="63">
        <f>0+F18+L18+M18</f>
        <v>68863394.980000004</v>
      </c>
      <c r="F18" s="63">
        <f>0+G18+J18</f>
        <v>68863394.980000004</v>
      </c>
      <c r="G18" s="63">
        <f>0+G19+G23+G25</f>
        <v>3863394.98</v>
      </c>
      <c r="H18" s="96">
        <f>0+H23</f>
        <v>0</v>
      </c>
      <c r="I18" s="96" t="s">
        <v>89</v>
      </c>
      <c r="J18" s="63">
        <f>0+J20+J23+J24+J25</f>
        <v>65000000</v>
      </c>
      <c r="K18" s="96" t="s">
        <v>89</v>
      </c>
      <c r="L18" s="63">
        <f>0+L20+L23+L24+L25</f>
        <v>0</v>
      </c>
      <c r="M18" s="63">
        <f>0+M20</f>
        <v>0</v>
      </c>
    </row>
    <row r="19" spans="1:13" ht="75" x14ac:dyDescent="0.25">
      <c r="A19" s="80" t="s">
        <v>224</v>
      </c>
      <c r="B19" s="90">
        <v>1210</v>
      </c>
      <c r="C19" s="99">
        <v>130</v>
      </c>
      <c r="D19" s="64">
        <v>131</v>
      </c>
      <c r="E19" s="63">
        <f>0+F19</f>
        <v>3863394.98</v>
      </c>
      <c r="F19" s="63">
        <f>0+G19</f>
        <v>3863394.98</v>
      </c>
      <c r="G19" s="133">
        <v>3863394.98</v>
      </c>
      <c r="H19" s="61" t="s">
        <v>89</v>
      </c>
      <c r="I19" s="61" t="s">
        <v>89</v>
      </c>
      <c r="J19" s="61" t="s">
        <v>89</v>
      </c>
      <c r="K19" s="61" t="s">
        <v>89</v>
      </c>
      <c r="L19" s="61" t="s">
        <v>89</v>
      </c>
      <c r="M19" s="61" t="s">
        <v>89</v>
      </c>
    </row>
    <row r="20" spans="1:13" ht="30" x14ac:dyDescent="0.25">
      <c r="A20" s="80" t="s">
        <v>223</v>
      </c>
      <c r="B20" s="90">
        <v>1230</v>
      </c>
      <c r="C20" s="99">
        <v>130</v>
      </c>
      <c r="D20" s="64">
        <v>131</v>
      </c>
      <c r="E20" s="63">
        <f>0+F20+L20+M20</f>
        <v>65000000</v>
      </c>
      <c r="F20" s="63">
        <f>0+J20</f>
        <v>65000000</v>
      </c>
      <c r="G20" s="96" t="s">
        <v>89</v>
      </c>
      <c r="H20" s="96" t="s">
        <v>89</v>
      </c>
      <c r="I20" s="96" t="s">
        <v>89</v>
      </c>
      <c r="J20" s="63">
        <f>0+J21+J22</f>
        <v>65000000</v>
      </c>
      <c r="K20" s="96" t="s">
        <v>89</v>
      </c>
      <c r="L20" s="63">
        <f>0+L21+L22</f>
        <v>0</v>
      </c>
      <c r="M20" s="63">
        <f>0+M21+M22</f>
        <v>0</v>
      </c>
    </row>
    <row r="21" spans="1:13" ht="30" x14ac:dyDescent="0.25">
      <c r="A21" s="79" t="s">
        <v>222</v>
      </c>
      <c r="B21" s="90" t="s">
        <v>221</v>
      </c>
      <c r="C21" s="99">
        <v>130</v>
      </c>
      <c r="D21" s="64">
        <v>131</v>
      </c>
      <c r="E21" s="63">
        <f>0+F21+L21+M21</f>
        <v>65000000</v>
      </c>
      <c r="F21" s="63">
        <f>0+J21</f>
        <v>65000000</v>
      </c>
      <c r="G21" s="61" t="s">
        <v>89</v>
      </c>
      <c r="H21" s="61" t="s">
        <v>89</v>
      </c>
      <c r="I21" s="61" t="s">
        <v>89</v>
      </c>
      <c r="J21" s="133">
        <v>65000000</v>
      </c>
      <c r="K21" s="61" t="s">
        <v>89</v>
      </c>
      <c r="L21" s="133"/>
      <c r="M21" s="133"/>
    </row>
    <row r="22" spans="1:13" ht="30" x14ac:dyDescent="0.25">
      <c r="A22" s="79" t="s">
        <v>220</v>
      </c>
      <c r="B22" s="90" t="s">
        <v>219</v>
      </c>
      <c r="C22" s="99">
        <v>130</v>
      </c>
      <c r="D22" s="64">
        <v>131</v>
      </c>
      <c r="E22" s="63">
        <f>0+F22+L22+M22</f>
        <v>0</v>
      </c>
      <c r="F22" s="63">
        <f>0+J22</f>
        <v>0</v>
      </c>
      <c r="G22" s="61" t="s">
        <v>89</v>
      </c>
      <c r="H22" s="61" t="s">
        <v>89</v>
      </c>
      <c r="I22" s="61" t="s">
        <v>89</v>
      </c>
      <c r="J22" s="133"/>
      <c r="K22" s="61" t="s">
        <v>89</v>
      </c>
      <c r="L22" s="133"/>
      <c r="M22" s="133"/>
    </row>
    <row r="23" spans="1:13" x14ac:dyDescent="0.25">
      <c r="A23" s="80" t="s">
        <v>218</v>
      </c>
      <c r="B23" s="90" t="s">
        <v>217</v>
      </c>
      <c r="C23" s="99">
        <v>130</v>
      </c>
      <c r="D23" s="64">
        <v>134</v>
      </c>
      <c r="E23" s="63">
        <f>0+F23+L23</f>
        <v>0</v>
      </c>
      <c r="F23" s="63">
        <f>0+G23+H23+J23</f>
        <v>0</v>
      </c>
      <c r="G23" s="135"/>
      <c r="H23" s="135"/>
      <c r="I23" s="61" t="s">
        <v>89</v>
      </c>
      <c r="J23" s="133"/>
      <c r="K23" s="61" t="s">
        <v>89</v>
      </c>
      <c r="L23" s="133"/>
      <c r="M23" s="61" t="s">
        <v>89</v>
      </c>
    </row>
    <row r="24" spans="1:13" x14ac:dyDescent="0.25">
      <c r="A24" s="80" t="s">
        <v>216</v>
      </c>
      <c r="B24" s="90">
        <v>1250</v>
      </c>
      <c r="C24" s="64">
        <v>130</v>
      </c>
      <c r="D24" s="64">
        <v>135</v>
      </c>
      <c r="E24" s="63">
        <f>0+F24+L24</f>
        <v>0</v>
      </c>
      <c r="F24" s="63">
        <f>0+J24</f>
        <v>0</v>
      </c>
      <c r="G24" s="61" t="s">
        <v>89</v>
      </c>
      <c r="H24" s="61" t="s">
        <v>89</v>
      </c>
      <c r="I24" s="61" t="s">
        <v>89</v>
      </c>
      <c r="J24" s="133"/>
      <c r="K24" s="61" t="s">
        <v>89</v>
      </c>
      <c r="L24" s="133"/>
      <c r="M24" s="61" t="s">
        <v>89</v>
      </c>
    </row>
    <row r="25" spans="1:13" ht="30" x14ac:dyDescent="0.25">
      <c r="A25" s="80" t="s">
        <v>215</v>
      </c>
      <c r="B25" s="90">
        <v>1260</v>
      </c>
      <c r="C25" s="64">
        <v>130</v>
      </c>
      <c r="D25" s="64">
        <v>139</v>
      </c>
      <c r="E25" s="63">
        <f>0+F25+L25</f>
        <v>0</v>
      </c>
      <c r="F25" s="63">
        <f>0+G25+J25</f>
        <v>0</v>
      </c>
      <c r="G25" s="135"/>
      <c r="H25" s="61" t="s">
        <v>89</v>
      </c>
      <c r="I25" s="61" t="s">
        <v>89</v>
      </c>
      <c r="J25" s="133"/>
      <c r="K25" s="61" t="s">
        <v>89</v>
      </c>
      <c r="L25" s="133"/>
      <c r="M25" s="61" t="s">
        <v>89</v>
      </c>
    </row>
    <row r="26" spans="1:13" ht="30" x14ac:dyDescent="0.25">
      <c r="A26" s="85" t="s">
        <v>214</v>
      </c>
      <c r="B26" s="90">
        <v>1300</v>
      </c>
      <c r="C26" s="64">
        <v>140</v>
      </c>
      <c r="D26" s="64" t="s">
        <v>89</v>
      </c>
      <c r="E26" s="63">
        <f>0+F26</f>
        <v>0</v>
      </c>
      <c r="F26" s="63">
        <f>0+J26</f>
        <v>0</v>
      </c>
      <c r="G26" s="96" t="s">
        <v>89</v>
      </c>
      <c r="H26" s="96" t="s">
        <v>89</v>
      </c>
      <c r="I26" s="96" t="s">
        <v>89</v>
      </c>
      <c r="J26" s="63">
        <f>0+J27+J28+J29+J30</f>
        <v>0</v>
      </c>
      <c r="K26" s="96" t="s">
        <v>89</v>
      </c>
      <c r="L26" s="96" t="s">
        <v>89</v>
      </c>
      <c r="M26" s="96" t="s">
        <v>89</v>
      </c>
    </row>
    <row r="27" spans="1:13" ht="45" x14ac:dyDescent="0.25">
      <c r="A27" s="80" t="s">
        <v>213</v>
      </c>
      <c r="B27" s="90">
        <v>1301</v>
      </c>
      <c r="C27" s="64">
        <v>140</v>
      </c>
      <c r="D27" s="64">
        <v>141</v>
      </c>
      <c r="E27" s="63">
        <f>0+F27</f>
        <v>0</v>
      </c>
      <c r="F27" s="63">
        <f>0+J27</f>
        <v>0</v>
      </c>
      <c r="G27" s="61" t="s">
        <v>89</v>
      </c>
      <c r="H27" s="61" t="s">
        <v>89</v>
      </c>
      <c r="I27" s="61" t="s">
        <v>89</v>
      </c>
      <c r="J27" s="133"/>
      <c r="K27" s="61" t="s">
        <v>89</v>
      </c>
      <c r="L27" s="61" t="s">
        <v>89</v>
      </c>
      <c r="M27" s="61" t="s">
        <v>89</v>
      </c>
    </row>
    <row r="28" spans="1:13" x14ac:dyDescent="0.25">
      <c r="A28" s="80" t="s">
        <v>212</v>
      </c>
      <c r="B28" s="90">
        <v>1302</v>
      </c>
      <c r="C28" s="64">
        <v>140</v>
      </c>
      <c r="D28" s="64">
        <v>143</v>
      </c>
      <c r="E28" s="63">
        <f>0+F28</f>
        <v>0</v>
      </c>
      <c r="F28" s="63">
        <f>0+J28</f>
        <v>0</v>
      </c>
      <c r="G28" s="61" t="s">
        <v>89</v>
      </c>
      <c r="H28" s="61" t="s">
        <v>89</v>
      </c>
      <c r="I28" s="61" t="s">
        <v>89</v>
      </c>
      <c r="J28" s="133"/>
      <c r="K28" s="61" t="s">
        <v>89</v>
      </c>
      <c r="L28" s="61" t="s">
        <v>89</v>
      </c>
      <c r="M28" s="61" t="s">
        <v>89</v>
      </c>
    </row>
    <row r="29" spans="1:13" ht="30" x14ac:dyDescent="0.25">
      <c r="A29" s="80" t="s">
        <v>211</v>
      </c>
      <c r="B29" s="90">
        <v>1303</v>
      </c>
      <c r="C29" s="64">
        <v>140</v>
      </c>
      <c r="D29" s="64">
        <v>144</v>
      </c>
      <c r="E29" s="63">
        <f>0+F29</f>
        <v>0</v>
      </c>
      <c r="F29" s="63">
        <f>0+J29</f>
        <v>0</v>
      </c>
      <c r="G29" s="61" t="s">
        <v>89</v>
      </c>
      <c r="H29" s="61" t="s">
        <v>89</v>
      </c>
      <c r="I29" s="61" t="s">
        <v>89</v>
      </c>
      <c r="J29" s="133"/>
      <c r="K29" s="61" t="s">
        <v>89</v>
      </c>
      <c r="L29" s="61" t="s">
        <v>89</v>
      </c>
      <c r="M29" s="61" t="s">
        <v>89</v>
      </c>
    </row>
    <row r="30" spans="1:13" x14ac:dyDescent="0.25">
      <c r="A30" s="80" t="s">
        <v>210</v>
      </c>
      <c r="B30" s="90">
        <v>1304</v>
      </c>
      <c r="C30" s="64">
        <v>140</v>
      </c>
      <c r="D30" s="64">
        <v>145</v>
      </c>
      <c r="E30" s="63">
        <f>0+F30</f>
        <v>0</v>
      </c>
      <c r="F30" s="63">
        <f>0+J30</f>
        <v>0</v>
      </c>
      <c r="G30" s="61" t="s">
        <v>89</v>
      </c>
      <c r="H30" s="61" t="s">
        <v>89</v>
      </c>
      <c r="I30" s="61" t="s">
        <v>89</v>
      </c>
      <c r="J30" s="133"/>
      <c r="K30" s="61" t="s">
        <v>89</v>
      </c>
      <c r="L30" s="61" t="s">
        <v>89</v>
      </c>
      <c r="M30" s="61" t="s">
        <v>89</v>
      </c>
    </row>
    <row r="31" spans="1:13" x14ac:dyDescent="0.25">
      <c r="A31" s="85" t="s">
        <v>209</v>
      </c>
      <c r="B31" s="90" t="s">
        <v>208</v>
      </c>
      <c r="C31" s="64">
        <v>150</v>
      </c>
      <c r="D31" s="64" t="s">
        <v>89</v>
      </c>
      <c r="E31" s="63">
        <f>0+F31+M31</f>
        <v>14655875</v>
      </c>
      <c r="F31" s="63">
        <f>0+H31+I31+J31</f>
        <v>14655875</v>
      </c>
      <c r="G31" s="96" t="s">
        <v>89</v>
      </c>
      <c r="H31" s="96">
        <f>H32</f>
        <v>0</v>
      </c>
      <c r="I31" s="96">
        <f>I35</f>
        <v>0</v>
      </c>
      <c r="J31" s="63">
        <f>0+J36+J41+J42+J43+J44</f>
        <v>14655875</v>
      </c>
      <c r="K31" s="63">
        <f>0+K36</f>
        <v>14655875</v>
      </c>
      <c r="L31" s="96" t="s">
        <v>89</v>
      </c>
      <c r="M31" s="63">
        <f>0+M43</f>
        <v>0</v>
      </c>
    </row>
    <row r="32" spans="1:13" ht="30" x14ac:dyDescent="0.25">
      <c r="A32" s="80" t="s">
        <v>207</v>
      </c>
      <c r="B32" s="90">
        <v>1410</v>
      </c>
      <c r="C32" s="64">
        <v>150</v>
      </c>
      <c r="D32" s="64">
        <v>152</v>
      </c>
      <c r="E32" s="63">
        <f>F32</f>
        <v>0</v>
      </c>
      <c r="F32" s="63">
        <f>H32</f>
        <v>0</v>
      </c>
      <c r="G32" s="78" t="s">
        <v>89</v>
      </c>
      <c r="H32" s="96">
        <f>0+H33+H34</f>
        <v>0</v>
      </c>
      <c r="I32" s="78" t="s">
        <v>89</v>
      </c>
      <c r="J32" s="78" t="s">
        <v>89</v>
      </c>
      <c r="K32" s="78" t="s">
        <v>89</v>
      </c>
      <c r="L32" s="78" t="s">
        <v>89</v>
      </c>
      <c r="M32" s="78" t="s">
        <v>89</v>
      </c>
    </row>
    <row r="33" spans="1:13" ht="30" x14ac:dyDescent="0.25">
      <c r="A33" s="89" t="s">
        <v>206</v>
      </c>
      <c r="B33" s="90">
        <v>14101</v>
      </c>
      <c r="C33" s="86">
        <v>150</v>
      </c>
      <c r="D33" s="86">
        <v>152</v>
      </c>
      <c r="E33" s="63">
        <f>F33</f>
        <v>0</v>
      </c>
      <c r="F33" s="63">
        <f>H33</f>
        <v>0</v>
      </c>
      <c r="G33" s="61" t="s">
        <v>89</v>
      </c>
      <c r="H33" s="138"/>
      <c r="I33" s="61" t="s">
        <v>89</v>
      </c>
      <c r="J33" s="61" t="s">
        <v>89</v>
      </c>
      <c r="K33" s="61" t="s">
        <v>89</v>
      </c>
      <c r="L33" s="61" t="s">
        <v>89</v>
      </c>
      <c r="M33" s="61" t="s">
        <v>89</v>
      </c>
    </row>
    <row r="34" spans="1:13" x14ac:dyDescent="0.25">
      <c r="A34" s="98" t="s">
        <v>205</v>
      </c>
      <c r="B34" s="90">
        <v>14102</v>
      </c>
      <c r="C34" s="86">
        <v>150</v>
      </c>
      <c r="D34" s="86">
        <v>162</v>
      </c>
      <c r="E34" s="63">
        <f>F34</f>
        <v>0</v>
      </c>
      <c r="F34" s="63">
        <f>H34</f>
        <v>0</v>
      </c>
      <c r="G34" s="61" t="s">
        <v>89</v>
      </c>
      <c r="H34" s="138"/>
      <c r="I34" s="61" t="s">
        <v>89</v>
      </c>
      <c r="J34" s="61" t="s">
        <v>89</v>
      </c>
      <c r="K34" s="61" t="s">
        <v>89</v>
      </c>
      <c r="L34" s="61" t="s">
        <v>89</v>
      </c>
      <c r="M34" s="61" t="s">
        <v>89</v>
      </c>
    </row>
    <row r="35" spans="1:13" x14ac:dyDescent="0.25">
      <c r="A35" s="80" t="s">
        <v>204</v>
      </c>
      <c r="B35" s="90">
        <v>1420</v>
      </c>
      <c r="C35" s="64">
        <v>150</v>
      </c>
      <c r="D35" s="64">
        <v>162</v>
      </c>
      <c r="E35" s="63">
        <f>F35</f>
        <v>0</v>
      </c>
      <c r="F35" s="63">
        <f>I35</f>
        <v>0</v>
      </c>
      <c r="G35" s="61" t="s">
        <v>89</v>
      </c>
      <c r="H35" s="61" t="s">
        <v>89</v>
      </c>
      <c r="I35" s="138"/>
      <c r="J35" s="61" t="s">
        <v>89</v>
      </c>
      <c r="K35" s="61" t="s">
        <v>89</v>
      </c>
      <c r="L35" s="61" t="s">
        <v>89</v>
      </c>
      <c r="M35" s="61" t="s">
        <v>89</v>
      </c>
    </row>
    <row r="36" spans="1:13" ht="60" x14ac:dyDescent="0.25">
      <c r="A36" s="80" t="s">
        <v>203</v>
      </c>
      <c r="B36" s="90">
        <v>1430</v>
      </c>
      <c r="C36" s="64">
        <v>150</v>
      </c>
      <c r="D36" s="64">
        <v>152</v>
      </c>
      <c r="E36" s="63">
        <f t="shared" ref="E36:E42" si="0">0+F36</f>
        <v>14655875</v>
      </c>
      <c r="F36" s="63">
        <f t="shared" ref="F36:F55" si="1">0+J36</f>
        <v>14655875</v>
      </c>
      <c r="G36" s="78" t="s">
        <v>89</v>
      </c>
      <c r="H36" s="78" t="s">
        <v>89</v>
      </c>
      <c r="I36" s="78" t="s">
        <v>89</v>
      </c>
      <c r="J36" s="63">
        <f>0+J37+J38</f>
        <v>14655875</v>
      </c>
      <c r="K36" s="63">
        <f>0+K38</f>
        <v>14655875</v>
      </c>
      <c r="L36" s="78" t="s">
        <v>89</v>
      </c>
      <c r="M36" s="78" t="s">
        <v>89</v>
      </c>
    </row>
    <row r="37" spans="1:13" ht="45" x14ac:dyDescent="0.25">
      <c r="A37" s="79" t="s">
        <v>202</v>
      </c>
      <c r="B37" s="90">
        <v>1431</v>
      </c>
      <c r="C37" s="64">
        <v>150</v>
      </c>
      <c r="D37" s="64">
        <v>152</v>
      </c>
      <c r="E37" s="63">
        <f t="shared" si="0"/>
        <v>0</v>
      </c>
      <c r="F37" s="63">
        <f t="shared" si="1"/>
        <v>0</v>
      </c>
      <c r="G37" s="61" t="s">
        <v>89</v>
      </c>
      <c r="H37" s="61" t="s">
        <v>89</v>
      </c>
      <c r="I37" s="61" t="s">
        <v>89</v>
      </c>
      <c r="J37" s="133"/>
      <c r="K37" s="61" t="s">
        <v>89</v>
      </c>
      <c r="L37" s="61" t="s">
        <v>89</v>
      </c>
      <c r="M37" s="61" t="s">
        <v>89</v>
      </c>
    </row>
    <row r="38" spans="1:13" x14ac:dyDescent="0.25">
      <c r="A38" s="79" t="s">
        <v>201</v>
      </c>
      <c r="B38" s="90">
        <v>1432</v>
      </c>
      <c r="C38" s="64">
        <v>150</v>
      </c>
      <c r="D38" s="64">
        <v>152</v>
      </c>
      <c r="E38" s="63">
        <f t="shared" si="0"/>
        <v>14655875</v>
      </c>
      <c r="F38" s="63">
        <f t="shared" si="1"/>
        <v>14655875</v>
      </c>
      <c r="G38" s="96" t="s">
        <v>89</v>
      </c>
      <c r="H38" s="96" t="s">
        <v>89</v>
      </c>
      <c r="I38" s="96" t="s">
        <v>89</v>
      </c>
      <c r="J38" s="63">
        <f>0+J39+J40</f>
        <v>14655875</v>
      </c>
      <c r="K38" s="63">
        <f>0+K39</f>
        <v>14655875</v>
      </c>
      <c r="L38" s="96" t="s">
        <v>89</v>
      </c>
      <c r="M38" s="96" t="s">
        <v>89</v>
      </c>
    </row>
    <row r="39" spans="1:13" ht="30" x14ac:dyDescent="0.25">
      <c r="A39" s="79" t="s">
        <v>200</v>
      </c>
      <c r="B39" s="90">
        <v>14321</v>
      </c>
      <c r="C39" s="64">
        <v>150</v>
      </c>
      <c r="D39" s="64">
        <v>152</v>
      </c>
      <c r="E39" s="63">
        <f t="shared" si="0"/>
        <v>14655875</v>
      </c>
      <c r="F39" s="63">
        <f t="shared" si="1"/>
        <v>14655875</v>
      </c>
      <c r="G39" s="61" t="s">
        <v>89</v>
      </c>
      <c r="H39" s="61" t="s">
        <v>89</v>
      </c>
      <c r="I39" s="61" t="s">
        <v>89</v>
      </c>
      <c r="J39" s="133">
        <v>14655875</v>
      </c>
      <c r="K39" s="133">
        <v>14655875</v>
      </c>
      <c r="L39" s="61" t="s">
        <v>89</v>
      </c>
      <c r="M39" s="61" t="s">
        <v>89</v>
      </c>
    </row>
    <row r="40" spans="1:13" x14ac:dyDescent="0.25">
      <c r="A40" s="79" t="s">
        <v>199</v>
      </c>
      <c r="B40" s="90">
        <v>14322</v>
      </c>
      <c r="C40" s="64">
        <v>150</v>
      </c>
      <c r="D40" s="64">
        <v>152</v>
      </c>
      <c r="E40" s="63">
        <f t="shared" si="0"/>
        <v>0</v>
      </c>
      <c r="F40" s="63">
        <f t="shared" si="1"/>
        <v>0</v>
      </c>
      <c r="G40" s="61" t="s">
        <v>89</v>
      </c>
      <c r="H40" s="61" t="s">
        <v>89</v>
      </c>
      <c r="I40" s="61" t="s">
        <v>89</v>
      </c>
      <c r="J40" s="133"/>
      <c r="K40" s="61" t="s">
        <v>89</v>
      </c>
      <c r="L40" s="61" t="s">
        <v>89</v>
      </c>
      <c r="M40" s="61" t="s">
        <v>89</v>
      </c>
    </row>
    <row r="41" spans="1:13" ht="45" x14ac:dyDescent="0.25">
      <c r="A41" s="80" t="s">
        <v>198</v>
      </c>
      <c r="B41" s="90">
        <v>1440</v>
      </c>
      <c r="C41" s="64">
        <v>150</v>
      </c>
      <c r="D41" s="64">
        <v>155</v>
      </c>
      <c r="E41" s="63">
        <f t="shared" si="0"/>
        <v>0</v>
      </c>
      <c r="F41" s="63">
        <f t="shared" si="1"/>
        <v>0</v>
      </c>
      <c r="G41" s="61" t="s">
        <v>89</v>
      </c>
      <c r="H41" s="61" t="s">
        <v>89</v>
      </c>
      <c r="I41" s="61" t="s">
        <v>89</v>
      </c>
      <c r="J41" s="133"/>
      <c r="K41" s="61" t="s">
        <v>89</v>
      </c>
      <c r="L41" s="61" t="s">
        <v>89</v>
      </c>
      <c r="M41" s="61" t="s">
        <v>89</v>
      </c>
    </row>
    <row r="42" spans="1:13" ht="30" x14ac:dyDescent="0.25">
      <c r="A42" s="80" t="s">
        <v>197</v>
      </c>
      <c r="B42" s="90">
        <v>1450</v>
      </c>
      <c r="C42" s="64">
        <v>150</v>
      </c>
      <c r="D42" s="64">
        <v>156</v>
      </c>
      <c r="E42" s="63">
        <f t="shared" si="0"/>
        <v>0</v>
      </c>
      <c r="F42" s="63">
        <f t="shared" si="1"/>
        <v>0</v>
      </c>
      <c r="G42" s="61" t="s">
        <v>89</v>
      </c>
      <c r="H42" s="61" t="s">
        <v>89</v>
      </c>
      <c r="I42" s="61" t="s">
        <v>89</v>
      </c>
      <c r="J42" s="133"/>
      <c r="K42" s="61" t="s">
        <v>89</v>
      </c>
      <c r="L42" s="61" t="s">
        <v>89</v>
      </c>
      <c r="M42" s="61" t="s">
        <v>89</v>
      </c>
    </row>
    <row r="43" spans="1:13" ht="30" x14ac:dyDescent="0.25">
      <c r="A43" s="80" t="s">
        <v>196</v>
      </c>
      <c r="B43" s="90">
        <v>1460</v>
      </c>
      <c r="C43" s="64">
        <v>150</v>
      </c>
      <c r="D43" s="64">
        <v>157</v>
      </c>
      <c r="E43" s="63">
        <f>0+F43+M43</f>
        <v>0</v>
      </c>
      <c r="F43" s="63">
        <f t="shared" si="1"/>
        <v>0</v>
      </c>
      <c r="G43" s="61" t="s">
        <v>89</v>
      </c>
      <c r="H43" s="61" t="s">
        <v>89</v>
      </c>
      <c r="I43" s="61" t="s">
        <v>89</v>
      </c>
      <c r="J43" s="133"/>
      <c r="K43" s="61" t="s">
        <v>89</v>
      </c>
      <c r="L43" s="61" t="s">
        <v>89</v>
      </c>
      <c r="M43" s="133"/>
    </row>
    <row r="44" spans="1:13" s="84" customFormat="1" x14ac:dyDescent="0.25">
      <c r="A44" s="80" t="s">
        <v>195</v>
      </c>
      <c r="B44" s="90">
        <v>1470</v>
      </c>
      <c r="C44" s="64">
        <v>150</v>
      </c>
      <c r="D44" s="64">
        <v>158</v>
      </c>
      <c r="E44" s="63">
        <f t="shared" ref="E44:E57" si="2">0+F44</f>
        <v>0</v>
      </c>
      <c r="F44" s="63">
        <f t="shared" si="1"/>
        <v>0</v>
      </c>
      <c r="G44" s="95" t="s">
        <v>89</v>
      </c>
      <c r="H44" s="61" t="s">
        <v>89</v>
      </c>
      <c r="I44" s="61" t="s">
        <v>89</v>
      </c>
      <c r="J44" s="133"/>
      <c r="K44" s="61" t="s">
        <v>89</v>
      </c>
      <c r="L44" s="61" t="s">
        <v>89</v>
      </c>
      <c r="M44" s="61" t="s">
        <v>89</v>
      </c>
    </row>
    <row r="45" spans="1:13" s="94" customFormat="1" x14ac:dyDescent="0.25">
      <c r="A45" s="85" t="s">
        <v>194</v>
      </c>
      <c r="B45" s="90" t="s">
        <v>193</v>
      </c>
      <c r="C45" s="64">
        <v>180</v>
      </c>
      <c r="D45" s="64" t="s">
        <v>89</v>
      </c>
      <c r="E45" s="63">
        <f t="shared" si="2"/>
        <v>0</v>
      </c>
      <c r="F45" s="63">
        <f t="shared" si="1"/>
        <v>0</v>
      </c>
      <c r="G45" s="63" t="s">
        <v>89</v>
      </c>
      <c r="H45" s="63" t="s">
        <v>89</v>
      </c>
      <c r="I45" s="63" t="s">
        <v>89</v>
      </c>
      <c r="J45" s="63">
        <f>0+J46</f>
        <v>0</v>
      </c>
      <c r="K45" s="63" t="s">
        <v>89</v>
      </c>
      <c r="L45" s="63" t="s">
        <v>89</v>
      </c>
      <c r="M45" s="63" t="s">
        <v>89</v>
      </c>
    </row>
    <row r="46" spans="1:13" x14ac:dyDescent="0.25">
      <c r="A46" s="80" t="s">
        <v>192</v>
      </c>
      <c r="B46" s="90" t="s">
        <v>191</v>
      </c>
      <c r="C46" s="64">
        <v>180</v>
      </c>
      <c r="D46" s="64">
        <v>189</v>
      </c>
      <c r="E46" s="63">
        <f t="shared" si="2"/>
        <v>0</v>
      </c>
      <c r="F46" s="63">
        <f t="shared" si="1"/>
        <v>0</v>
      </c>
      <c r="G46" s="61" t="s">
        <v>89</v>
      </c>
      <c r="H46" s="61" t="s">
        <v>89</v>
      </c>
      <c r="I46" s="61" t="s">
        <v>89</v>
      </c>
      <c r="J46" s="133"/>
      <c r="K46" s="61" t="s">
        <v>89</v>
      </c>
      <c r="L46" s="61" t="s">
        <v>89</v>
      </c>
      <c r="M46" s="135"/>
    </row>
    <row r="47" spans="1:13" x14ac:dyDescent="0.25">
      <c r="A47" s="85" t="s">
        <v>190</v>
      </c>
      <c r="B47" s="90" t="s">
        <v>189</v>
      </c>
      <c r="C47" s="64">
        <v>400</v>
      </c>
      <c r="D47" s="64" t="s">
        <v>89</v>
      </c>
      <c r="E47" s="63">
        <f t="shared" si="2"/>
        <v>0</v>
      </c>
      <c r="F47" s="63">
        <f t="shared" si="1"/>
        <v>0</v>
      </c>
      <c r="G47" s="63" t="s">
        <v>89</v>
      </c>
      <c r="H47" s="63" t="s">
        <v>89</v>
      </c>
      <c r="I47" s="63" t="s">
        <v>89</v>
      </c>
      <c r="J47" s="63">
        <f>0+J48+J49+J50</f>
        <v>0</v>
      </c>
      <c r="K47" s="63" t="s">
        <v>89</v>
      </c>
      <c r="L47" s="63" t="s">
        <v>89</v>
      </c>
      <c r="M47" s="63" t="s">
        <v>89</v>
      </c>
    </row>
    <row r="48" spans="1:13" ht="30" x14ac:dyDescent="0.25">
      <c r="A48" s="80" t="s">
        <v>188</v>
      </c>
      <c r="B48" s="90" t="s">
        <v>187</v>
      </c>
      <c r="C48" s="64">
        <v>410</v>
      </c>
      <c r="D48" s="146" t="s">
        <v>89</v>
      </c>
      <c r="E48" s="63">
        <f t="shared" si="2"/>
        <v>0</v>
      </c>
      <c r="F48" s="63">
        <f t="shared" si="1"/>
        <v>0</v>
      </c>
      <c r="G48" s="61" t="s">
        <v>89</v>
      </c>
      <c r="H48" s="61" t="s">
        <v>89</v>
      </c>
      <c r="I48" s="61" t="s">
        <v>89</v>
      </c>
      <c r="J48" s="133"/>
      <c r="K48" s="61" t="s">
        <v>89</v>
      </c>
      <c r="L48" s="61" t="s">
        <v>89</v>
      </c>
      <c r="M48" s="61" t="s">
        <v>89</v>
      </c>
    </row>
    <row r="49" spans="1:13" x14ac:dyDescent="0.25">
      <c r="A49" s="80" t="s">
        <v>186</v>
      </c>
      <c r="B49" s="90" t="s">
        <v>185</v>
      </c>
      <c r="C49" s="64">
        <v>420</v>
      </c>
      <c r="D49" s="146" t="s">
        <v>89</v>
      </c>
      <c r="E49" s="63">
        <f t="shared" si="2"/>
        <v>0</v>
      </c>
      <c r="F49" s="63">
        <f t="shared" si="1"/>
        <v>0</v>
      </c>
      <c r="G49" s="61" t="s">
        <v>89</v>
      </c>
      <c r="H49" s="61" t="s">
        <v>89</v>
      </c>
      <c r="I49" s="61" t="s">
        <v>89</v>
      </c>
      <c r="J49" s="133"/>
      <c r="K49" s="61" t="s">
        <v>89</v>
      </c>
      <c r="L49" s="61" t="s">
        <v>89</v>
      </c>
      <c r="M49" s="61" t="s">
        <v>89</v>
      </c>
    </row>
    <row r="50" spans="1:13" x14ac:dyDescent="0.25">
      <c r="A50" s="80" t="s">
        <v>184</v>
      </c>
      <c r="B50" s="90" t="s">
        <v>183</v>
      </c>
      <c r="C50" s="64">
        <v>440</v>
      </c>
      <c r="D50" s="146" t="s">
        <v>89</v>
      </c>
      <c r="E50" s="63">
        <f t="shared" si="2"/>
        <v>0</v>
      </c>
      <c r="F50" s="63">
        <f t="shared" si="1"/>
        <v>0</v>
      </c>
      <c r="G50" s="78" t="s">
        <v>89</v>
      </c>
      <c r="H50" s="78" t="s">
        <v>89</v>
      </c>
      <c r="I50" s="78" t="s">
        <v>89</v>
      </c>
      <c r="J50" s="63">
        <f>0+J51+J52+J53+J54+J55</f>
        <v>0</v>
      </c>
      <c r="K50" s="78" t="s">
        <v>89</v>
      </c>
      <c r="L50" s="78" t="s">
        <v>89</v>
      </c>
      <c r="M50" s="78" t="s">
        <v>89</v>
      </c>
    </row>
    <row r="51" spans="1:13" x14ac:dyDescent="0.25">
      <c r="A51" s="79" t="s">
        <v>182</v>
      </c>
      <c r="B51" s="90">
        <v>1941</v>
      </c>
      <c r="C51" s="64">
        <v>440</v>
      </c>
      <c r="D51" s="64">
        <v>131</v>
      </c>
      <c r="E51" s="63">
        <f t="shared" si="2"/>
        <v>0</v>
      </c>
      <c r="F51" s="63">
        <f t="shared" si="1"/>
        <v>0</v>
      </c>
      <c r="G51" s="61" t="s">
        <v>89</v>
      </c>
      <c r="H51" s="61" t="s">
        <v>89</v>
      </c>
      <c r="I51" s="61" t="s">
        <v>89</v>
      </c>
      <c r="J51" s="133"/>
      <c r="K51" s="61" t="s">
        <v>89</v>
      </c>
      <c r="L51" s="61" t="s">
        <v>89</v>
      </c>
      <c r="M51" s="61" t="s">
        <v>89</v>
      </c>
    </row>
    <row r="52" spans="1:13" x14ac:dyDescent="0.25">
      <c r="A52" s="79" t="s">
        <v>181</v>
      </c>
      <c r="B52" s="90">
        <v>1942</v>
      </c>
      <c r="C52" s="64">
        <v>440</v>
      </c>
      <c r="D52" s="64">
        <v>442</v>
      </c>
      <c r="E52" s="63">
        <f t="shared" si="2"/>
        <v>0</v>
      </c>
      <c r="F52" s="63">
        <f t="shared" si="1"/>
        <v>0</v>
      </c>
      <c r="G52" s="61" t="s">
        <v>89</v>
      </c>
      <c r="H52" s="61" t="s">
        <v>89</v>
      </c>
      <c r="I52" s="61" t="s">
        <v>89</v>
      </c>
      <c r="J52" s="133"/>
      <c r="K52" s="61" t="s">
        <v>89</v>
      </c>
      <c r="L52" s="61" t="s">
        <v>89</v>
      </c>
      <c r="M52" s="61" t="s">
        <v>89</v>
      </c>
    </row>
    <row r="53" spans="1:13" x14ac:dyDescent="0.25">
      <c r="A53" s="79" t="s">
        <v>180</v>
      </c>
      <c r="B53" s="90">
        <v>1943</v>
      </c>
      <c r="C53" s="64">
        <v>440</v>
      </c>
      <c r="D53" s="64">
        <v>444</v>
      </c>
      <c r="E53" s="63">
        <f t="shared" si="2"/>
        <v>0</v>
      </c>
      <c r="F53" s="63">
        <f t="shared" si="1"/>
        <v>0</v>
      </c>
      <c r="G53" s="61" t="s">
        <v>89</v>
      </c>
      <c r="H53" s="61" t="s">
        <v>89</v>
      </c>
      <c r="I53" s="61" t="s">
        <v>89</v>
      </c>
      <c r="J53" s="133"/>
      <c r="K53" s="61" t="s">
        <v>89</v>
      </c>
      <c r="L53" s="61" t="s">
        <v>89</v>
      </c>
      <c r="M53" s="61" t="s">
        <v>89</v>
      </c>
    </row>
    <row r="54" spans="1:13" ht="30" x14ac:dyDescent="0.25">
      <c r="A54" s="79" t="s">
        <v>179</v>
      </c>
      <c r="B54" s="90">
        <v>1945</v>
      </c>
      <c r="C54" s="64">
        <v>440</v>
      </c>
      <c r="D54" s="64">
        <v>446</v>
      </c>
      <c r="E54" s="63">
        <f t="shared" si="2"/>
        <v>0</v>
      </c>
      <c r="F54" s="63">
        <f t="shared" si="1"/>
        <v>0</v>
      </c>
      <c r="G54" s="61" t="s">
        <v>89</v>
      </c>
      <c r="H54" s="61" t="s">
        <v>89</v>
      </c>
      <c r="I54" s="61" t="s">
        <v>89</v>
      </c>
      <c r="J54" s="133"/>
      <c r="K54" s="61" t="s">
        <v>89</v>
      </c>
      <c r="L54" s="61" t="s">
        <v>89</v>
      </c>
      <c r="M54" s="61" t="s">
        <v>89</v>
      </c>
    </row>
    <row r="55" spans="1:13" ht="30" x14ac:dyDescent="0.25">
      <c r="A55" s="79" t="s">
        <v>178</v>
      </c>
      <c r="B55" s="90">
        <v>1946</v>
      </c>
      <c r="C55" s="64">
        <v>440</v>
      </c>
      <c r="D55" s="64">
        <v>449</v>
      </c>
      <c r="E55" s="63">
        <f t="shared" si="2"/>
        <v>0</v>
      </c>
      <c r="F55" s="63">
        <f t="shared" si="1"/>
        <v>0</v>
      </c>
      <c r="G55" s="61" t="s">
        <v>89</v>
      </c>
      <c r="H55" s="61" t="s">
        <v>89</v>
      </c>
      <c r="I55" s="61" t="s">
        <v>89</v>
      </c>
      <c r="J55" s="133"/>
      <c r="K55" s="61" t="s">
        <v>89</v>
      </c>
      <c r="L55" s="61" t="s">
        <v>89</v>
      </c>
      <c r="M55" s="61" t="s">
        <v>89</v>
      </c>
    </row>
    <row r="56" spans="1:13" x14ac:dyDescent="0.25">
      <c r="A56" s="85" t="s">
        <v>177</v>
      </c>
      <c r="B56" s="90" t="s">
        <v>176</v>
      </c>
      <c r="C56" s="83" t="s">
        <v>89</v>
      </c>
      <c r="D56" s="83" t="s">
        <v>89</v>
      </c>
      <c r="E56" s="63">
        <f t="shared" si="2"/>
        <v>0</v>
      </c>
      <c r="F56" s="63">
        <f>0+G56+H56+I56+J56</f>
        <v>0</v>
      </c>
      <c r="G56" s="63">
        <f>0+G57</f>
        <v>0</v>
      </c>
      <c r="H56" s="63">
        <f>0+H57</f>
        <v>0</v>
      </c>
      <c r="I56" s="78">
        <f>0+I57</f>
        <v>0</v>
      </c>
      <c r="J56" s="63">
        <f>0+J57</f>
        <v>0</v>
      </c>
      <c r="K56" s="63">
        <f>0+K57</f>
        <v>0</v>
      </c>
      <c r="L56" s="78" t="s">
        <v>89</v>
      </c>
      <c r="M56" s="78" t="s">
        <v>89</v>
      </c>
    </row>
    <row r="57" spans="1:13" ht="45" x14ac:dyDescent="0.25">
      <c r="A57" s="80" t="s">
        <v>175</v>
      </c>
      <c r="B57" s="90" t="s">
        <v>174</v>
      </c>
      <c r="C57" s="64">
        <v>510</v>
      </c>
      <c r="D57" s="64">
        <v>510</v>
      </c>
      <c r="E57" s="63">
        <f t="shared" si="2"/>
        <v>0</v>
      </c>
      <c r="F57" s="63">
        <f>0+G57+H57+I57+J57</f>
        <v>0</v>
      </c>
      <c r="G57" s="133"/>
      <c r="H57" s="133"/>
      <c r="I57" s="135"/>
      <c r="J57" s="133"/>
      <c r="K57" s="133"/>
      <c r="L57" s="61" t="s">
        <v>89</v>
      </c>
      <c r="M57" s="61" t="s">
        <v>89</v>
      </c>
    </row>
    <row r="58" spans="1:13" x14ac:dyDescent="0.25">
      <c r="A58" s="71" t="s">
        <v>173</v>
      </c>
      <c r="B58" s="92" t="s">
        <v>172</v>
      </c>
      <c r="C58" s="91" t="s">
        <v>89</v>
      </c>
      <c r="D58" s="91" t="s">
        <v>89</v>
      </c>
      <c r="E58" s="69">
        <f>0+ROUND(F58+L58+M58,2)</f>
        <v>76548305.890000001</v>
      </c>
      <c r="F58" s="69">
        <f>0+ROUND(G58+H58+I58+J58,2)</f>
        <v>76548305.890000001</v>
      </c>
      <c r="G58" s="69">
        <f>0+ROUND(G59+G85+G98+G109+G111+G119,2)</f>
        <v>3863394.98</v>
      </c>
      <c r="H58" s="69">
        <f>0+ROUND(H59+H85+H98+H119,2)</f>
        <v>0</v>
      </c>
      <c r="I58" s="69">
        <f>0+ROUND(I119+I162,2)</f>
        <v>0</v>
      </c>
      <c r="J58" s="69">
        <f>0+ROUND(J59+J85+J98+J109+J111+J119,2)</f>
        <v>72684910.909999996</v>
      </c>
      <c r="K58" s="69">
        <f>0+ROUND(K59+K85+K119,2)</f>
        <v>14655875</v>
      </c>
      <c r="L58" s="69">
        <f>0+ROUND(L119,2)</f>
        <v>0</v>
      </c>
      <c r="M58" s="69">
        <f>0+ROUND(M59+M98+M109+M119,2)</f>
        <v>0</v>
      </c>
    </row>
    <row r="59" spans="1:13" ht="30" x14ac:dyDescent="0.25">
      <c r="A59" s="73" t="s">
        <v>171</v>
      </c>
      <c r="B59" s="90" t="s">
        <v>170</v>
      </c>
      <c r="C59" s="64">
        <v>110</v>
      </c>
      <c r="D59" s="64" t="s">
        <v>89</v>
      </c>
      <c r="E59" s="63">
        <f>0+F59+M59</f>
        <v>67943875</v>
      </c>
      <c r="F59" s="63">
        <f t="shared" ref="F59:F64" si="3">0+G59+H59+J59</f>
        <v>67943875</v>
      </c>
      <c r="G59" s="63">
        <f>0+G60+G63+G70+G74</f>
        <v>0</v>
      </c>
      <c r="H59" s="63">
        <f>0+H60+H63+H70+H74</f>
        <v>0</v>
      </c>
      <c r="I59" s="78" t="s">
        <v>89</v>
      </c>
      <c r="J59" s="63">
        <f>0+J60+J63+J70+J74</f>
        <v>67943875</v>
      </c>
      <c r="K59" s="63">
        <f>0+K60+K63+K70+K74</f>
        <v>14655875</v>
      </c>
      <c r="L59" s="78">
        <f>0+L70</f>
        <v>0</v>
      </c>
      <c r="M59" s="63">
        <f>0+M60+M63+M70+M74</f>
        <v>0</v>
      </c>
    </row>
    <row r="60" spans="1:13" ht="30" x14ac:dyDescent="0.25">
      <c r="A60" s="80" t="s">
        <v>169</v>
      </c>
      <c r="B60" s="90" t="s">
        <v>168</v>
      </c>
      <c r="C60" s="64">
        <v>111</v>
      </c>
      <c r="D60" s="83" t="s">
        <v>89</v>
      </c>
      <c r="E60" s="63">
        <f>0+F60+M60</f>
        <v>51256432.409999996</v>
      </c>
      <c r="F60" s="63">
        <f t="shared" si="3"/>
        <v>51256432.409999996</v>
      </c>
      <c r="G60" s="63">
        <f>0+G61+G62</f>
        <v>0</v>
      </c>
      <c r="H60" s="63">
        <f>0+H61+H62</f>
        <v>0</v>
      </c>
      <c r="I60" s="78" t="s">
        <v>89</v>
      </c>
      <c r="J60" s="63">
        <f>0+J61+J62</f>
        <v>51256432.409999996</v>
      </c>
      <c r="K60" s="63">
        <f>0+K61+K62</f>
        <v>11256432.41</v>
      </c>
      <c r="L60" s="78" t="s">
        <v>89</v>
      </c>
      <c r="M60" s="63">
        <f>0+M61</f>
        <v>0</v>
      </c>
    </row>
    <row r="61" spans="1:13" ht="30" x14ac:dyDescent="0.25">
      <c r="A61" s="79" t="s">
        <v>167</v>
      </c>
      <c r="B61" s="90" t="s">
        <v>166</v>
      </c>
      <c r="C61" s="64">
        <v>111</v>
      </c>
      <c r="D61" s="64">
        <v>211</v>
      </c>
      <c r="E61" s="63">
        <f>0+F61+M61</f>
        <v>51256432.409999996</v>
      </c>
      <c r="F61" s="63">
        <f t="shared" si="3"/>
        <v>51256432.409999996</v>
      </c>
      <c r="G61" s="133"/>
      <c r="H61" s="133"/>
      <c r="I61" s="61" t="s">
        <v>89</v>
      </c>
      <c r="J61" s="133">
        <v>51256432.409999996</v>
      </c>
      <c r="K61" s="133">
        <v>11256432.41</v>
      </c>
      <c r="L61" s="61" t="s">
        <v>89</v>
      </c>
      <c r="M61" s="133"/>
    </row>
    <row r="62" spans="1:13" ht="30" x14ac:dyDescent="0.25">
      <c r="A62" s="79" t="s">
        <v>129</v>
      </c>
      <c r="B62" s="90">
        <v>2112</v>
      </c>
      <c r="C62" s="64">
        <v>111</v>
      </c>
      <c r="D62" s="64">
        <v>266</v>
      </c>
      <c r="E62" s="63">
        <f>0+F62</f>
        <v>0</v>
      </c>
      <c r="F62" s="63">
        <f t="shared" si="3"/>
        <v>0</v>
      </c>
      <c r="G62" s="133"/>
      <c r="H62" s="133"/>
      <c r="I62" s="61" t="s">
        <v>89</v>
      </c>
      <c r="J62" s="133"/>
      <c r="K62" s="133"/>
      <c r="L62" s="61" t="s">
        <v>89</v>
      </c>
      <c r="M62" s="61" t="s">
        <v>89</v>
      </c>
    </row>
    <row r="63" spans="1:13" ht="30" x14ac:dyDescent="0.25">
      <c r="A63" s="80" t="s">
        <v>165</v>
      </c>
      <c r="B63" s="90" t="s">
        <v>164</v>
      </c>
      <c r="C63" s="64">
        <v>112</v>
      </c>
      <c r="D63" s="83" t="s">
        <v>89</v>
      </c>
      <c r="E63" s="63">
        <f>0+F63+M63</f>
        <v>0</v>
      </c>
      <c r="F63" s="63">
        <f t="shared" si="3"/>
        <v>0</v>
      </c>
      <c r="G63" s="63">
        <f>0+G64+G65+G67+G68+G69</f>
        <v>0</v>
      </c>
      <c r="H63" s="63">
        <f>0+H64+H67+H68+H69</f>
        <v>0</v>
      </c>
      <c r="I63" s="78" t="s">
        <v>89</v>
      </c>
      <c r="J63" s="63">
        <f>0+J64+J65+J66+J67+J68+J69</f>
        <v>0</v>
      </c>
      <c r="K63" s="63">
        <f>0+K69</f>
        <v>0</v>
      </c>
      <c r="L63" s="78" t="s">
        <v>89</v>
      </c>
      <c r="M63" s="63">
        <f>0+M64</f>
        <v>0</v>
      </c>
    </row>
    <row r="64" spans="1:13" x14ac:dyDescent="0.25">
      <c r="A64" s="79" t="s">
        <v>163</v>
      </c>
      <c r="B64" s="90">
        <v>2121</v>
      </c>
      <c r="C64" s="64">
        <v>112</v>
      </c>
      <c r="D64" s="83">
        <v>212</v>
      </c>
      <c r="E64" s="63">
        <f>0+F64+M64</f>
        <v>0</v>
      </c>
      <c r="F64" s="63">
        <f t="shared" si="3"/>
        <v>0</v>
      </c>
      <c r="G64" s="133"/>
      <c r="H64" s="133"/>
      <c r="I64" s="61" t="s">
        <v>89</v>
      </c>
      <c r="J64" s="133"/>
      <c r="K64" s="61" t="s">
        <v>89</v>
      </c>
      <c r="L64" s="61" t="s">
        <v>89</v>
      </c>
      <c r="M64" s="133"/>
    </row>
    <row r="65" spans="1:13" ht="30" x14ac:dyDescent="0.25">
      <c r="A65" s="79" t="s">
        <v>162</v>
      </c>
      <c r="B65" s="90">
        <v>2122</v>
      </c>
      <c r="C65" s="64">
        <v>112</v>
      </c>
      <c r="D65" s="83">
        <v>214</v>
      </c>
      <c r="E65" s="63">
        <f>0+F65</f>
        <v>0</v>
      </c>
      <c r="F65" s="63">
        <f>0+G65+J65</f>
        <v>0</v>
      </c>
      <c r="G65" s="133"/>
      <c r="H65" s="61" t="s">
        <v>89</v>
      </c>
      <c r="I65" s="61" t="s">
        <v>89</v>
      </c>
      <c r="J65" s="133"/>
      <c r="K65" s="61" t="s">
        <v>89</v>
      </c>
      <c r="L65" s="61" t="s">
        <v>89</v>
      </c>
      <c r="M65" s="61" t="s">
        <v>89</v>
      </c>
    </row>
    <row r="66" spans="1:13" x14ac:dyDescent="0.25">
      <c r="A66" s="79" t="s">
        <v>124</v>
      </c>
      <c r="B66" s="90">
        <v>2123</v>
      </c>
      <c r="C66" s="64">
        <v>112</v>
      </c>
      <c r="D66" s="83">
        <v>221</v>
      </c>
      <c r="E66" s="63">
        <f>0+F66</f>
        <v>0</v>
      </c>
      <c r="F66" s="63">
        <f>0+J66</f>
        <v>0</v>
      </c>
      <c r="G66" s="61" t="s">
        <v>89</v>
      </c>
      <c r="H66" s="61" t="s">
        <v>89</v>
      </c>
      <c r="I66" s="61" t="s">
        <v>89</v>
      </c>
      <c r="J66" s="133"/>
      <c r="K66" s="61" t="s">
        <v>89</v>
      </c>
      <c r="L66" s="61" t="s">
        <v>89</v>
      </c>
      <c r="M66" s="61" t="s">
        <v>89</v>
      </c>
    </row>
    <row r="67" spans="1:13" x14ac:dyDescent="0.25">
      <c r="A67" s="79" t="s">
        <v>123</v>
      </c>
      <c r="B67" s="90">
        <v>2124</v>
      </c>
      <c r="C67" s="64">
        <v>112</v>
      </c>
      <c r="D67" s="83">
        <v>222</v>
      </c>
      <c r="E67" s="63">
        <f>0+F67</f>
        <v>0</v>
      </c>
      <c r="F67" s="63">
        <f>0+G67+H67+J67</f>
        <v>0</v>
      </c>
      <c r="G67" s="133"/>
      <c r="H67" s="133"/>
      <c r="I67" s="61" t="s">
        <v>89</v>
      </c>
      <c r="J67" s="133"/>
      <c r="K67" s="61" t="s">
        <v>89</v>
      </c>
      <c r="L67" s="61" t="s">
        <v>89</v>
      </c>
      <c r="M67" s="61" t="s">
        <v>89</v>
      </c>
    </row>
    <row r="68" spans="1:13" x14ac:dyDescent="0.25">
      <c r="A68" s="79" t="s">
        <v>120</v>
      </c>
      <c r="B68" s="90">
        <v>2125</v>
      </c>
      <c r="C68" s="64">
        <v>112</v>
      </c>
      <c r="D68" s="83">
        <v>226</v>
      </c>
      <c r="E68" s="63">
        <f>0+F68</f>
        <v>0</v>
      </c>
      <c r="F68" s="63">
        <f>0+G68+H68+J68</f>
        <v>0</v>
      </c>
      <c r="G68" s="133"/>
      <c r="H68" s="133"/>
      <c r="I68" s="61" t="s">
        <v>89</v>
      </c>
      <c r="J68" s="133"/>
      <c r="K68" s="61" t="s">
        <v>89</v>
      </c>
      <c r="L68" s="61" t="s">
        <v>89</v>
      </c>
      <c r="M68" s="61" t="s">
        <v>89</v>
      </c>
    </row>
    <row r="69" spans="1:13" ht="30" x14ac:dyDescent="0.25">
      <c r="A69" s="79" t="s">
        <v>129</v>
      </c>
      <c r="B69" s="90">
        <v>2126</v>
      </c>
      <c r="C69" s="64">
        <v>112</v>
      </c>
      <c r="D69" s="83">
        <v>266</v>
      </c>
      <c r="E69" s="63">
        <f>0+F69</f>
        <v>0</v>
      </c>
      <c r="F69" s="63">
        <f>0+G69+H69+J69</f>
        <v>0</v>
      </c>
      <c r="G69" s="133"/>
      <c r="H69" s="133"/>
      <c r="I69" s="61" t="s">
        <v>89</v>
      </c>
      <c r="J69" s="133"/>
      <c r="K69" s="133"/>
      <c r="L69" s="61" t="s">
        <v>89</v>
      </c>
      <c r="M69" s="61" t="s">
        <v>89</v>
      </c>
    </row>
    <row r="70" spans="1:13" ht="30" x14ac:dyDescent="0.25">
      <c r="A70" s="80" t="s">
        <v>161</v>
      </c>
      <c r="B70" s="66">
        <v>2130</v>
      </c>
      <c r="C70" s="64">
        <v>113</v>
      </c>
      <c r="D70" s="83" t="s">
        <v>89</v>
      </c>
      <c r="E70" s="63">
        <f>0+F70+L70+M70</f>
        <v>0</v>
      </c>
      <c r="F70" s="63">
        <f>0+G70+H70+J70</f>
        <v>0</v>
      </c>
      <c r="G70" s="63">
        <f>0+G71+G72</f>
        <v>0</v>
      </c>
      <c r="H70" s="63">
        <f>0+H72+H73</f>
        <v>0</v>
      </c>
      <c r="I70" s="78" t="s">
        <v>89</v>
      </c>
      <c r="J70" s="63">
        <f>0+J71+J72+J73</f>
        <v>0</v>
      </c>
      <c r="K70" s="63">
        <f>0+K71</f>
        <v>0</v>
      </c>
      <c r="L70" s="78">
        <f>0+L71</f>
        <v>0</v>
      </c>
      <c r="M70" s="63">
        <f>0+M71</f>
        <v>0</v>
      </c>
    </row>
    <row r="71" spans="1:13" x14ac:dyDescent="0.25">
      <c r="A71" s="79" t="s">
        <v>123</v>
      </c>
      <c r="B71" s="66">
        <v>2131</v>
      </c>
      <c r="C71" s="64">
        <v>113</v>
      </c>
      <c r="D71" s="83">
        <v>222</v>
      </c>
      <c r="E71" s="63">
        <f>0+F71+L71+M71</f>
        <v>0</v>
      </c>
      <c r="F71" s="63">
        <f>0+G71+J71</f>
        <v>0</v>
      </c>
      <c r="G71" s="133"/>
      <c r="H71" s="61" t="s">
        <v>89</v>
      </c>
      <c r="I71" s="61" t="s">
        <v>89</v>
      </c>
      <c r="J71" s="133"/>
      <c r="K71" s="133"/>
      <c r="L71" s="135"/>
      <c r="M71" s="133"/>
    </row>
    <row r="72" spans="1:13" x14ac:dyDescent="0.25">
      <c r="A72" s="79" t="s">
        <v>120</v>
      </c>
      <c r="B72" s="66">
        <v>2132</v>
      </c>
      <c r="C72" s="64">
        <v>113</v>
      </c>
      <c r="D72" s="83">
        <v>226</v>
      </c>
      <c r="E72" s="63">
        <f>0+F72</f>
        <v>0</v>
      </c>
      <c r="F72" s="63">
        <f>0+G72+H72+J72</f>
        <v>0</v>
      </c>
      <c r="G72" s="133"/>
      <c r="H72" s="133"/>
      <c r="I72" s="61" t="s">
        <v>89</v>
      </c>
      <c r="J72" s="133"/>
      <c r="K72" s="61" t="s">
        <v>89</v>
      </c>
      <c r="L72" s="61" t="s">
        <v>89</v>
      </c>
      <c r="M72" s="61" t="s">
        <v>89</v>
      </c>
    </row>
    <row r="73" spans="1:13" ht="45" x14ac:dyDescent="0.25">
      <c r="A73" s="79" t="s">
        <v>160</v>
      </c>
      <c r="B73" s="66">
        <v>2133</v>
      </c>
      <c r="C73" s="64">
        <v>113</v>
      </c>
      <c r="D73" s="83">
        <v>296</v>
      </c>
      <c r="E73" s="63">
        <f>0+F73</f>
        <v>0</v>
      </c>
      <c r="F73" s="63">
        <f>0+H73+J73</f>
        <v>0</v>
      </c>
      <c r="G73" s="61" t="s">
        <v>89</v>
      </c>
      <c r="H73" s="133"/>
      <c r="I73" s="61" t="s">
        <v>89</v>
      </c>
      <c r="J73" s="133"/>
      <c r="K73" s="61" t="s">
        <v>89</v>
      </c>
      <c r="L73" s="61" t="s">
        <v>89</v>
      </c>
      <c r="M73" s="61" t="s">
        <v>89</v>
      </c>
    </row>
    <row r="74" spans="1:13" ht="45" x14ac:dyDescent="0.25">
      <c r="A74" s="80" t="s">
        <v>131</v>
      </c>
      <c r="B74" s="66">
        <v>2140</v>
      </c>
      <c r="C74" s="64">
        <v>119</v>
      </c>
      <c r="D74" s="83" t="s">
        <v>89</v>
      </c>
      <c r="E74" s="63">
        <f>0+F74+M74</f>
        <v>16687442.59</v>
      </c>
      <c r="F74" s="63">
        <f>0+G74+H74+J74</f>
        <v>16687442.59</v>
      </c>
      <c r="G74" s="63">
        <f>0+G75+G76</f>
        <v>0</v>
      </c>
      <c r="H74" s="63">
        <f>0+H75+H76</f>
        <v>0</v>
      </c>
      <c r="I74" s="78" t="s">
        <v>89</v>
      </c>
      <c r="J74" s="63">
        <f>0+J75+J76</f>
        <v>16687442.59</v>
      </c>
      <c r="K74" s="63">
        <f>0+K75+K76</f>
        <v>3399442.59</v>
      </c>
      <c r="L74" s="78" t="s">
        <v>89</v>
      </c>
      <c r="M74" s="63">
        <f>0+M75</f>
        <v>0</v>
      </c>
    </row>
    <row r="75" spans="1:13" ht="30" x14ac:dyDescent="0.25">
      <c r="A75" s="79" t="s">
        <v>159</v>
      </c>
      <c r="B75" s="66">
        <v>2141</v>
      </c>
      <c r="C75" s="64">
        <v>119</v>
      </c>
      <c r="D75" s="64">
        <v>213</v>
      </c>
      <c r="E75" s="63">
        <f>0+F75+M75</f>
        <v>16687442.59</v>
      </c>
      <c r="F75" s="63">
        <f>0+G75+H75+J75</f>
        <v>16687442.59</v>
      </c>
      <c r="G75" s="133"/>
      <c r="H75" s="133"/>
      <c r="I75" s="61" t="s">
        <v>89</v>
      </c>
      <c r="J75" s="133">
        <v>16687442.59</v>
      </c>
      <c r="K75" s="133">
        <v>3399442.59</v>
      </c>
      <c r="L75" s="61" t="s">
        <v>89</v>
      </c>
      <c r="M75" s="135"/>
    </row>
    <row r="76" spans="1:13" x14ac:dyDescent="0.25">
      <c r="A76" s="79" t="s">
        <v>158</v>
      </c>
      <c r="B76" s="66">
        <v>2142</v>
      </c>
      <c r="C76" s="64">
        <v>119</v>
      </c>
      <c r="D76" s="83" t="s">
        <v>89</v>
      </c>
      <c r="E76" s="63">
        <f t="shared" ref="E76:E97" si="4">0+F76</f>
        <v>0</v>
      </c>
      <c r="F76" s="63">
        <f>0+G76+H76+J76</f>
        <v>0</v>
      </c>
      <c r="G76" s="137">
        <f>0+G77+G78+G79+G81</f>
        <v>0</v>
      </c>
      <c r="H76" s="137">
        <f>0+H79</f>
        <v>0</v>
      </c>
      <c r="I76" s="78" t="s">
        <v>89</v>
      </c>
      <c r="J76" s="137">
        <f>0+J77+J78+J79+J80+J81</f>
        <v>0</v>
      </c>
      <c r="K76" s="137">
        <f>0+K77+K78+K79</f>
        <v>0</v>
      </c>
      <c r="L76" s="78" t="s">
        <v>89</v>
      </c>
      <c r="M76" s="78" t="s">
        <v>89</v>
      </c>
    </row>
    <row r="77" spans="1:13" x14ac:dyDescent="0.25">
      <c r="A77" s="81" t="s">
        <v>120</v>
      </c>
      <c r="B77" s="66">
        <v>21421</v>
      </c>
      <c r="C77" s="64">
        <v>119</v>
      </c>
      <c r="D77" s="64">
        <v>226</v>
      </c>
      <c r="E77" s="63">
        <f t="shared" si="4"/>
        <v>0</v>
      </c>
      <c r="F77" s="63">
        <f>0+G77+J77</f>
        <v>0</v>
      </c>
      <c r="G77" s="133"/>
      <c r="H77" s="61" t="s">
        <v>89</v>
      </c>
      <c r="I77" s="61" t="s">
        <v>89</v>
      </c>
      <c r="J77" s="133"/>
      <c r="K77" s="133"/>
      <c r="L77" s="61" t="s">
        <v>89</v>
      </c>
      <c r="M77" s="61" t="s">
        <v>89</v>
      </c>
    </row>
    <row r="78" spans="1:13" ht="45" x14ac:dyDescent="0.25">
      <c r="A78" s="81" t="s">
        <v>130</v>
      </c>
      <c r="B78" s="66">
        <v>21422</v>
      </c>
      <c r="C78" s="64">
        <v>119</v>
      </c>
      <c r="D78" s="64">
        <v>265</v>
      </c>
      <c r="E78" s="63">
        <f t="shared" si="4"/>
        <v>0</v>
      </c>
      <c r="F78" s="63">
        <f>0+G78+J78</f>
        <v>0</v>
      </c>
      <c r="G78" s="133"/>
      <c r="H78" s="61" t="s">
        <v>89</v>
      </c>
      <c r="I78" s="61" t="s">
        <v>89</v>
      </c>
      <c r="J78" s="133"/>
      <c r="K78" s="133"/>
      <c r="L78" s="61" t="s">
        <v>89</v>
      </c>
      <c r="M78" s="61" t="s">
        <v>89</v>
      </c>
    </row>
    <row r="79" spans="1:13" ht="30" x14ac:dyDescent="0.25">
      <c r="A79" s="81" t="s">
        <v>129</v>
      </c>
      <c r="B79" s="66">
        <v>21423</v>
      </c>
      <c r="C79" s="64">
        <v>119</v>
      </c>
      <c r="D79" s="64">
        <v>266</v>
      </c>
      <c r="E79" s="63">
        <f t="shared" si="4"/>
        <v>0</v>
      </c>
      <c r="F79" s="63">
        <f>0+G79+H79+J79</f>
        <v>0</v>
      </c>
      <c r="G79" s="133"/>
      <c r="H79" s="133"/>
      <c r="I79" s="61" t="s">
        <v>89</v>
      </c>
      <c r="J79" s="133"/>
      <c r="K79" s="133"/>
      <c r="L79" s="61" t="s">
        <v>89</v>
      </c>
      <c r="M79" s="61" t="s">
        <v>89</v>
      </c>
    </row>
    <row r="80" spans="1:13" x14ac:dyDescent="0.25">
      <c r="A80" s="81" t="s">
        <v>98</v>
      </c>
      <c r="B80" s="66">
        <v>21424</v>
      </c>
      <c r="C80" s="64">
        <v>119</v>
      </c>
      <c r="D80" s="64">
        <v>310</v>
      </c>
      <c r="E80" s="63">
        <f t="shared" si="4"/>
        <v>0</v>
      </c>
      <c r="F80" s="63">
        <f>0+J80</f>
        <v>0</v>
      </c>
      <c r="G80" s="61" t="s">
        <v>89</v>
      </c>
      <c r="H80" s="61" t="s">
        <v>89</v>
      </c>
      <c r="I80" s="61" t="s">
        <v>89</v>
      </c>
      <c r="J80" s="133"/>
      <c r="K80" s="61" t="s">
        <v>89</v>
      </c>
      <c r="L80" s="61" t="s">
        <v>89</v>
      </c>
      <c r="M80" s="61" t="s">
        <v>89</v>
      </c>
    </row>
    <row r="81" spans="1:13" x14ac:dyDescent="0.25">
      <c r="A81" s="81" t="s">
        <v>115</v>
      </c>
      <c r="B81" s="66">
        <v>21425</v>
      </c>
      <c r="C81" s="64">
        <v>119</v>
      </c>
      <c r="D81" s="64">
        <v>340</v>
      </c>
      <c r="E81" s="63">
        <f t="shared" si="4"/>
        <v>0</v>
      </c>
      <c r="F81" s="63">
        <f>0+G81+J81</f>
        <v>0</v>
      </c>
      <c r="G81" s="63">
        <f>0+G82+G84</f>
        <v>0</v>
      </c>
      <c r="H81" s="78" t="s">
        <v>89</v>
      </c>
      <c r="I81" s="78" t="s">
        <v>89</v>
      </c>
      <c r="J81" s="63">
        <f>0+J82+J83+J84</f>
        <v>0</v>
      </c>
      <c r="K81" s="78" t="s">
        <v>89</v>
      </c>
      <c r="L81" s="78" t="s">
        <v>89</v>
      </c>
      <c r="M81" s="78" t="s">
        <v>89</v>
      </c>
    </row>
    <row r="82" spans="1:13" ht="30" x14ac:dyDescent="0.25">
      <c r="A82" s="82" t="s">
        <v>114</v>
      </c>
      <c r="B82" s="66">
        <v>214251</v>
      </c>
      <c r="C82" s="64">
        <v>119</v>
      </c>
      <c r="D82" s="64">
        <v>341</v>
      </c>
      <c r="E82" s="63">
        <f t="shared" si="4"/>
        <v>0</v>
      </c>
      <c r="F82" s="63">
        <f>0+G82+J82</f>
        <v>0</v>
      </c>
      <c r="G82" s="133"/>
      <c r="H82" s="61" t="s">
        <v>89</v>
      </c>
      <c r="I82" s="61" t="s">
        <v>89</v>
      </c>
      <c r="J82" s="133"/>
      <c r="K82" s="61" t="s">
        <v>89</v>
      </c>
      <c r="L82" s="61" t="s">
        <v>89</v>
      </c>
      <c r="M82" s="61" t="s">
        <v>89</v>
      </c>
    </row>
    <row r="83" spans="1:13" x14ac:dyDescent="0.25">
      <c r="A83" s="82" t="s">
        <v>110</v>
      </c>
      <c r="B83" s="66">
        <v>214252</v>
      </c>
      <c r="C83" s="64">
        <v>119</v>
      </c>
      <c r="D83" s="64">
        <v>345</v>
      </c>
      <c r="E83" s="63">
        <f t="shared" si="4"/>
        <v>0</v>
      </c>
      <c r="F83" s="63">
        <f>0+J83</f>
        <v>0</v>
      </c>
      <c r="G83" s="61" t="s">
        <v>89</v>
      </c>
      <c r="H83" s="61" t="s">
        <v>89</v>
      </c>
      <c r="I83" s="61" t="s">
        <v>89</v>
      </c>
      <c r="J83" s="133"/>
      <c r="K83" s="61" t="s">
        <v>89</v>
      </c>
      <c r="L83" s="61" t="s">
        <v>89</v>
      </c>
      <c r="M83" s="61" t="s">
        <v>89</v>
      </c>
    </row>
    <row r="84" spans="1:13" ht="30" x14ac:dyDescent="0.25">
      <c r="A84" s="82" t="s">
        <v>262</v>
      </c>
      <c r="B84" s="66">
        <v>214253</v>
      </c>
      <c r="C84" s="64">
        <v>119</v>
      </c>
      <c r="D84" s="64">
        <v>346</v>
      </c>
      <c r="E84" s="63">
        <f t="shared" si="4"/>
        <v>0</v>
      </c>
      <c r="F84" s="63">
        <f>0+G84+J84</f>
        <v>0</v>
      </c>
      <c r="G84" s="61"/>
      <c r="H84" s="61" t="s">
        <v>89</v>
      </c>
      <c r="I84" s="61" t="s">
        <v>89</v>
      </c>
      <c r="J84" s="133"/>
      <c r="K84" s="61" t="s">
        <v>89</v>
      </c>
      <c r="L84" s="61" t="s">
        <v>89</v>
      </c>
      <c r="M84" s="61" t="s">
        <v>89</v>
      </c>
    </row>
    <row r="85" spans="1:13" x14ac:dyDescent="0.25">
      <c r="A85" s="85" t="s">
        <v>157</v>
      </c>
      <c r="B85" s="66">
        <v>2200</v>
      </c>
      <c r="C85" s="64">
        <v>300</v>
      </c>
      <c r="D85" s="64" t="s">
        <v>89</v>
      </c>
      <c r="E85" s="63">
        <f t="shared" si="4"/>
        <v>0</v>
      </c>
      <c r="F85" s="63">
        <f>0+G85+H85+J85</f>
        <v>0</v>
      </c>
      <c r="G85" s="63">
        <f>0+G86</f>
        <v>0</v>
      </c>
      <c r="H85" s="63">
        <f>0+H86+H95</f>
        <v>0</v>
      </c>
      <c r="I85" s="78" t="s">
        <v>89</v>
      </c>
      <c r="J85" s="63">
        <f>0+J86+J95+J96+J97</f>
        <v>0</v>
      </c>
      <c r="K85" s="63">
        <f>0+K86</f>
        <v>0</v>
      </c>
      <c r="L85" s="78" t="s">
        <v>89</v>
      </c>
      <c r="M85" s="78" t="s">
        <v>89</v>
      </c>
    </row>
    <row r="86" spans="1:13" ht="45" x14ac:dyDescent="0.25">
      <c r="A86" s="80" t="s">
        <v>156</v>
      </c>
      <c r="B86" s="66">
        <v>2210</v>
      </c>
      <c r="C86" s="64">
        <v>320</v>
      </c>
      <c r="D86" s="64" t="s">
        <v>89</v>
      </c>
      <c r="E86" s="63">
        <f t="shared" si="4"/>
        <v>0</v>
      </c>
      <c r="F86" s="63">
        <f>0+G86+H86+J86</f>
        <v>0</v>
      </c>
      <c r="G86" s="63">
        <f>0+G87+G91</f>
        <v>0</v>
      </c>
      <c r="H86" s="63">
        <f>0+H87</f>
        <v>0</v>
      </c>
      <c r="I86" s="78" t="s">
        <v>89</v>
      </c>
      <c r="J86" s="63">
        <f>0+J87+J91</f>
        <v>0</v>
      </c>
      <c r="K86" s="63">
        <f>0+K87</f>
        <v>0</v>
      </c>
      <c r="L86" s="78" t="s">
        <v>89</v>
      </c>
      <c r="M86" s="78" t="s">
        <v>89</v>
      </c>
    </row>
    <row r="87" spans="1:13" s="54" customFormat="1" ht="60" x14ac:dyDescent="0.2">
      <c r="A87" s="79" t="s">
        <v>155</v>
      </c>
      <c r="B87" s="66">
        <v>2211</v>
      </c>
      <c r="C87" s="64">
        <v>321</v>
      </c>
      <c r="D87" s="64" t="s">
        <v>89</v>
      </c>
      <c r="E87" s="63">
        <f t="shared" si="4"/>
        <v>0</v>
      </c>
      <c r="F87" s="63">
        <f>0+G87+H87+J87</f>
        <v>0</v>
      </c>
      <c r="G87" s="63">
        <f>0+G88+G90</f>
        <v>0</v>
      </c>
      <c r="H87" s="63">
        <f>0+H88</f>
        <v>0</v>
      </c>
      <c r="I87" s="78" t="s">
        <v>89</v>
      </c>
      <c r="J87" s="63">
        <f>0+J88+J89+J90</f>
        <v>0</v>
      </c>
      <c r="K87" s="63">
        <f>0+K88+K90</f>
        <v>0</v>
      </c>
      <c r="L87" s="78" t="s">
        <v>89</v>
      </c>
      <c r="M87" s="78" t="s">
        <v>89</v>
      </c>
    </row>
    <row r="88" spans="1:13" s="54" customFormat="1" ht="30" x14ac:dyDescent="0.2">
      <c r="A88" s="81" t="s">
        <v>154</v>
      </c>
      <c r="B88" s="66">
        <v>22113</v>
      </c>
      <c r="C88" s="64">
        <v>321</v>
      </c>
      <c r="D88" s="64">
        <v>264</v>
      </c>
      <c r="E88" s="63">
        <f t="shared" si="4"/>
        <v>0</v>
      </c>
      <c r="F88" s="63">
        <f>0+G88+H88+J88</f>
        <v>0</v>
      </c>
      <c r="G88" s="133"/>
      <c r="H88" s="133"/>
      <c r="I88" s="61" t="s">
        <v>89</v>
      </c>
      <c r="J88" s="133"/>
      <c r="K88" s="133"/>
      <c r="L88" s="61" t="s">
        <v>89</v>
      </c>
      <c r="M88" s="61" t="s">
        <v>89</v>
      </c>
    </row>
    <row r="89" spans="1:13" s="54" customFormat="1" ht="45" x14ac:dyDescent="0.2">
      <c r="A89" s="81" t="s">
        <v>130</v>
      </c>
      <c r="B89" s="66">
        <v>22114</v>
      </c>
      <c r="C89" s="64">
        <v>321</v>
      </c>
      <c r="D89" s="64">
        <v>265</v>
      </c>
      <c r="E89" s="63">
        <f t="shared" si="4"/>
        <v>0</v>
      </c>
      <c r="F89" s="63">
        <f>0+J89</f>
        <v>0</v>
      </c>
      <c r="G89" s="61" t="s">
        <v>89</v>
      </c>
      <c r="H89" s="61" t="s">
        <v>89</v>
      </c>
      <c r="I89" s="61" t="s">
        <v>89</v>
      </c>
      <c r="J89" s="133"/>
      <c r="K89" s="61" t="s">
        <v>89</v>
      </c>
      <c r="L89" s="61" t="s">
        <v>89</v>
      </c>
      <c r="M89" s="61" t="s">
        <v>89</v>
      </c>
    </row>
    <row r="90" spans="1:13" s="54" customFormat="1" ht="30" x14ac:dyDescent="0.2">
      <c r="A90" s="81" t="s">
        <v>129</v>
      </c>
      <c r="B90" s="66">
        <v>22115</v>
      </c>
      <c r="C90" s="64">
        <v>321</v>
      </c>
      <c r="D90" s="64">
        <v>266</v>
      </c>
      <c r="E90" s="63">
        <f t="shared" si="4"/>
        <v>0</v>
      </c>
      <c r="F90" s="63">
        <f>0+G90+J90</f>
        <v>0</v>
      </c>
      <c r="G90" s="133"/>
      <c r="H90" s="61" t="s">
        <v>89</v>
      </c>
      <c r="I90" s="61" t="s">
        <v>89</v>
      </c>
      <c r="J90" s="133"/>
      <c r="K90" s="133"/>
      <c r="L90" s="61" t="s">
        <v>89</v>
      </c>
      <c r="M90" s="61" t="s">
        <v>89</v>
      </c>
    </row>
    <row r="91" spans="1:13" s="54" customFormat="1" ht="30" x14ac:dyDescent="0.2">
      <c r="A91" s="89" t="s">
        <v>153</v>
      </c>
      <c r="B91" s="87">
        <v>2212</v>
      </c>
      <c r="C91" s="86">
        <v>323</v>
      </c>
      <c r="D91" s="86" t="s">
        <v>89</v>
      </c>
      <c r="E91" s="63">
        <f t="shared" si="4"/>
        <v>0</v>
      </c>
      <c r="F91" s="63">
        <f>0+G91+J91</f>
        <v>0</v>
      </c>
      <c r="G91" s="63">
        <f>0+G92+G93+G94</f>
        <v>0</v>
      </c>
      <c r="H91" s="78" t="s">
        <v>89</v>
      </c>
      <c r="I91" s="78" t="s">
        <v>89</v>
      </c>
      <c r="J91" s="63">
        <f>0+J92+J93+J94</f>
        <v>0</v>
      </c>
      <c r="K91" s="78" t="s">
        <v>89</v>
      </c>
      <c r="L91" s="78" t="s">
        <v>89</v>
      </c>
      <c r="M91" s="78" t="s">
        <v>89</v>
      </c>
    </row>
    <row r="92" spans="1:13" s="54" customFormat="1" ht="30" x14ac:dyDescent="0.2">
      <c r="A92" s="88" t="s">
        <v>152</v>
      </c>
      <c r="B92" s="87">
        <v>22121</v>
      </c>
      <c r="C92" s="86">
        <v>323</v>
      </c>
      <c r="D92" s="86">
        <v>261</v>
      </c>
      <c r="E92" s="63">
        <f t="shared" si="4"/>
        <v>0</v>
      </c>
      <c r="F92" s="63">
        <f>0+G92+J92</f>
        <v>0</v>
      </c>
      <c r="G92" s="133"/>
      <c r="H92" s="61" t="s">
        <v>89</v>
      </c>
      <c r="I92" s="61" t="s">
        <v>89</v>
      </c>
      <c r="J92" s="133"/>
      <c r="K92" s="61" t="s">
        <v>89</v>
      </c>
      <c r="L92" s="61" t="s">
        <v>89</v>
      </c>
      <c r="M92" s="61" t="s">
        <v>89</v>
      </c>
    </row>
    <row r="93" spans="1:13" s="54" customFormat="1" ht="30" x14ac:dyDescent="0.2">
      <c r="A93" s="88" t="s">
        <v>151</v>
      </c>
      <c r="B93" s="87">
        <v>22122</v>
      </c>
      <c r="C93" s="86">
        <v>323</v>
      </c>
      <c r="D93" s="86">
        <v>263</v>
      </c>
      <c r="E93" s="63">
        <f t="shared" si="4"/>
        <v>0</v>
      </c>
      <c r="F93" s="63">
        <f>0+G93+J93</f>
        <v>0</v>
      </c>
      <c r="G93" s="133"/>
      <c r="H93" s="61" t="s">
        <v>89</v>
      </c>
      <c r="I93" s="61" t="s">
        <v>89</v>
      </c>
      <c r="J93" s="133"/>
      <c r="K93" s="61" t="s">
        <v>89</v>
      </c>
      <c r="L93" s="61" t="s">
        <v>89</v>
      </c>
      <c r="M93" s="61" t="s">
        <v>89</v>
      </c>
    </row>
    <row r="94" spans="1:13" s="54" customFormat="1" ht="45" x14ac:dyDescent="0.2">
      <c r="A94" s="88" t="s">
        <v>130</v>
      </c>
      <c r="B94" s="87">
        <v>22123</v>
      </c>
      <c r="C94" s="86">
        <v>323</v>
      </c>
      <c r="D94" s="86">
        <v>265</v>
      </c>
      <c r="E94" s="63">
        <f t="shared" si="4"/>
        <v>0</v>
      </c>
      <c r="F94" s="63">
        <f>0+G94+J94</f>
        <v>0</v>
      </c>
      <c r="G94" s="133"/>
      <c r="H94" s="61" t="s">
        <v>89</v>
      </c>
      <c r="I94" s="61" t="s">
        <v>89</v>
      </c>
      <c r="J94" s="133"/>
      <c r="K94" s="61" t="s">
        <v>89</v>
      </c>
      <c r="L94" s="61" t="s">
        <v>89</v>
      </c>
      <c r="M94" s="61" t="s">
        <v>89</v>
      </c>
    </row>
    <row r="95" spans="1:13" s="54" customFormat="1" ht="45" x14ac:dyDescent="0.2">
      <c r="A95" s="80" t="s">
        <v>150</v>
      </c>
      <c r="B95" s="66">
        <v>2220</v>
      </c>
      <c r="C95" s="64">
        <v>340</v>
      </c>
      <c r="D95" s="64">
        <v>296</v>
      </c>
      <c r="E95" s="63">
        <f t="shared" si="4"/>
        <v>0</v>
      </c>
      <c r="F95" s="63">
        <f>0+H95+J95</f>
        <v>0</v>
      </c>
      <c r="G95" s="61" t="s">
        <v>89</v>
      </c>
      <c r="H95" s="133"/>
      <c r="I95" s="61" t="s">
        <v>89</v>
      </c>
      <c r="J95" s="133"/>
      <c r="K95" s="61" t="s">
        <v>89</v>
      </c>
      <c r="L95" s="61" t="s">
        <v>89</v>
      </c>
      <c r="M95" s="61" t="s">
        <v>89</v>
      </c>
    </row>
    <row r="96" spans="1:13" s="54" customFormat="1" ht="75" x14ac:dyDescent="0.2">
      <c r="A96" s="80" t="s">
        <v>149</v>
      </c>
      <c r="B96" s="66">
        <v>2230</v>
      </c>
      <c r="C96" s="64">
        <v>350</v>
      </c>
      <c r="D96" s="64">
        <v>296</v>
      </c>
      <c r="E96" s="63">
        <f t="shared" si="4"/>
        <v>0</v>
      </c>
      <c r="F96" s="63">
        <f>0+J96</f>
        <v>0</v>
      </c>
      <c r="G96" s="61" t="s">
        <v>89</v>
      </c>
      <c r="H96" s="61" t="s">
        <v>89</v>
      </c>
      <c r="I96" s="61" t="s">
        <v>89</v>
      </c>
      <c r="J96" s="133"/>
      <c r="K96" s="61" t="s">
        <v>89</v>
      </c>
      <c r="L96" s="61" t="s">
        <v>89</v>
      </c>
      <c r="M96" s="61" t="s">
        <v>89</v>
      </c>
    </row>
    <row r="97" spans="1:13" s="54" customFormat="1" x14ac:dyDescent="0.2">
      <c r="A97" s="80" t="s">
        <v>148</v>
      </c>
      <c r="B97" s="66">
        <v>2240</v>
      </c>
      <c r="C97" s="64">
        <v>360</v>
      </c>
      <c r="D97" s="64">
        <v>296</v>
      </c>
      <c r="E97" s="63">
        <f t="shared" si="4"/>
        <v>0</v>
      </c>
      <c r="F97" s="63">
        <f>0+J97</f>
        <v>0</v>
      </c>
      <c r="G97" s="61" t="s">
        <v>89</v>
      </c>
      <c r="H97" s="61" t="s">
        <v>89</v>
      </c>
      <c r="I97" s="61" t="s">
        <v>89</v>
      </c>
      <c r="J97" s="133"/>
      <c r="K97" s="61" t="s">
        <v>89</v>
      </c>
      <c r="L97" s="61" t="s">
        <v>89</v>
      </c>
      <c r="M97" s="61" t="s">
        <v>89</v>
      </c>
    </row>
    <row r="98" spans="1:13" x14ac:dyDescent="0.25">
      <c r="A98" s="85" t="s">
        <v>147</v>
      </c>
      <c r="B98" s="66">
        <v>2300</v>
      </c>
      <c r="C98" s="64">
        <v>850</v>
      </c>
      <c r="D98" s="83" t="s">
        <v>89</v>
      </c>
      <c r="E98" s="63">
        <f>0+F98+M98</f>
        <v>0</v>
      </c>
      <c r="F98" s="63">
        <f>0+G98+H98+J98</f>
        <v>0</v>
      </c>
      <c r="G98" s="63">
        <f>0+G99+G100+G101</f>
        <v>0</v>
      </c>
      <c r="H98" s="63">
        <f>0+H99+H101</f>
        <v>0</v>
      </c>
      <c r="I98" s="78" t="s">
        <v>89</v>
      </c>
      <c r="J98" s="63">
        <f>0+J99+J100+J101</f>
        <v>0</v>
      </c>
      <c r="K98" s="78" t="s">
        <v>89</v>
      </c>
      <c r="L98" s="78" t="s">
        <v>89</v>
      </c>
      <c r="M98" s="63">
        <f>0+M101</f>
        <v>0</v>
      </c>
    </row>
    <row r="99" spans="1:13" ht="30" x14ac:dyDescent="0.25">
      <c r="A99" s="80" t="s">
        <v>146</v>
      </c>
      <c r="B99" s="66">
        <v>2310</v>
      </c>
      <c r="C99" s="64">
        <v>851</v>
      </c>
      <c r="D99" s="64">
        <v>291</v>
      </c>
      <c r="E99" s="63">
        <f>0+F99</f>
        <v>0</v>
      </c>
      <c r="F99" s="63">
        <f>0+G99+H99+J99</f>
        <v>0</v>
      </c>
      <c r="G99" s="133"/>
      <c r="H99" s="133"/>
      <c r="I99" s="61" t="s">
        <v>89</v>
      </c>
      <c r="J99" s="133"/>
      <c r="K99" s="61" t="s">
        <v>89</v>
      </c>
      <c r="L99" s="61" t="s">
        <v>89</v>
      </c>
      <c r="M99" s="61" t="s">
        <v>89</v>
      </c>
    </row>
    <row r="100" spans="1:13" ht="45" x14ac:dyDescent="0.25">
      <c r="A100" s="80" t="s">
        <v>145</v>
      </c>
      <c r="B100" s="66">
        <v>2320</v>
      </c>
      <c r="C100" s="64">
        <v>852</v>
      </c>
      <c r="D100" s="64">
        <v>291</v>
      </c>
      <c r="E100" s="63">
        <f>0+F100</f>
        <v>0</v>
      </c>
      <c r="F100" s="63">
        <f>0+G100+J100</f>
        <v>0</v>
      </c>
      <c r="G100" s="133"/>
      <c r="H100" s="61" t="s">
        <v>89</v>
      </c>
      <c r="I100" s="61" t="s">
        <v>89</v>
      </c>
      <c r="J100" s="133"/>
      <c r="K100" s="61" t="s">
        <v>89</v>
      </c>
      <c r="L100" s="61" t="s">
        <v>89</v>
      </c>
      <c r="M100" s="61" t="s">
        <v>89</v>
      </c>
    </row>
    <row r="101" spans="1:13" ht="30" x14ac:dyDescent="0.25">
      <c r="A101" s="80" t="s">
        <v>144</v>
      </c>
      <c r="B101" s="66">
        <v>2330</v>
      </c>
      <c r="C101" s="64">
        <v>853</v>
      </c>
      <c r="D101" s="83" t="s">
        <v>89</v>
      </c>
      <c r="E101" s="63">
        <f>0+F101+M101</f>
        <v>0</v>
      </c>
      <c r="F101" s="63">
        <f>0+G101+H101+J101</f>
        <v>0</v>
      </c>
      <c r="G101" s="63">
        <f>0+G102+G103+G104+G105+G106+G107</f>
        <v>0</v>
      </c>
      <c r="H101" s="63">
        <f>0+H102+H103+H104+H107</f>
        <v>0</v>
      </c>
      <c r="I101" s="78" t="s">
        <v>89</v>
      </c>
      <c r="J101" s="63">
        <f>0+J102+J103+J104+J105+J106+J107+J108</f>
        <v>0</v>
      </c>
      <c r="K101" s="78" t="s">
        <v>89</v>
      </c>
      <c r="L101" s="78" t="s">
        <v>89</v>
      </c>
      <c r="M101" s="63">
        <f>0+M103</f>
        <v>0</v>
      </c>
    </row>
    <row r="102" spans="1:13" x14ac:dyDescent="0.25">
      <c r="A102" s="79" t="s">
        <v>138</v>
      </c>
      <c r="B102" s="66">
        <v>23301</v>
      </c>
      <c r="C102" s="64">
        <v>853</v>
      </c>
      <c r="D102" s="83">
        <v>291</v>
      </c>
      <c r="E102" s="63">
        <f>0+F102</f>
        <v>0</v>
      </c>
      <c r="F102" s="63">
        <f>0+G102+H102+J102</f>
        <v>0</v>
      </c>
      <c r="G102" s="133"/>
      <c r="H102" s="133"/>
      <c r="I102" s="61" t="s">
        <v>89</v>
      </c>
      <c r="J102" s="133"/>
      <c r="K102" s="61" t="s">
        <v>89</v>
      </c>
      <c r="L102" s="61" t="s">
        <v>89</v>
      </c>
      <c r="M102" s="61" t="s">
        <v>89</v>
      </c>
    </row>
    <row r="103" spans="1:13" ht="30" x14ac:dyDescent="0.25">
      <c r="A103" s="79" t="s">
        <v>137</v>
      </c>
      <c r="B103" s="66">
        <v>23302</v>
      </c>
      <c r="C103" s="64">
        <v>853</v>
      </c>
      <c r="D103" s="64">
        <v>292</v>
      </c>
      <c r="E103" s="63">
        <f>0+F103+M103</f>
        <v>0</v>
      </c>
      <c r="F103" s="63">
        <f>0+G103+H103+J103</f>
        <v>0</v>
      </c>
      <c r="G103" s="133"/>
      <c r="H103" s="133"/>
      <c r="I103" s="61" t="s">
        <v>89</v>
      </c>
      <c r="J103" s="133"/>
      <c r="K103" s="61" t="s">
        <v>89</v>
      </c>
      <c r="L103" s="61" t="s">
        <v>89</v>
      </c>
      <c r="M103" s="135"/>
    </row>
    <row r="104" spans="1:13" ht="30" x14ac:dyDescent="0.25">
      <c r="A104" s="79" t="s">
        <v>136</v>
      </c>
      <c r="B104" s="66">
        <v>23303</v>
      </c>
      <c r="C104" s="64">
        <v>853</v>
      </c>
      <c r="D104" s="64">
        <v>293</v>
      </c>
      <c r="E104" s="63">
        <f>0+F104</f>
        <v>0</v>
      </c>
      <c r="F104" s="63">
        <f>0+G104+H104+J104</f>
        <v>0</v>
      </c>
      <c r="G104" s="133"/>
      <c r="H104" s="133"/>
      <c r="I104" s="61" t="s">
        <v>89</v>
      </c>
      <c r="J104" s="133"/>
      <c r="K104" s="61" t="s">
        <v>89</v>
      </c>
      <c r="L104" s="61" t="s">
        <v>89</v>
      </c>
      <c r="M104" s="61" t="s">
        <v>89</v>
      </c>
    </row>
    <row r="105" spans="1:13" x14ac:dyDescent="0.25">
      <c r="A105" s="79" t="s">
        <v>135</v>
      </c>
      <c r="B105" s="66">
        <v>23304</v>
      </c>
      <c r="C105" s="64">
        <v>853</v>
      </c>
      <c r="D105" s="83">
        <v>295</v>
      </c>
      <c r="E105" s="63">
        <f>0+F105</f>
        <v>0</v>
      </c>
      <c r="F105" s="63">
        <f>0+G105+J105</f>
        <v>0</v>
      </c>
      <c r="G105" s="133"/>
      <c r="H105" s="61" t="s">
        <v>89</v>
      </c>
      <c r="I105" s="61" t="s">
        <v>89</v>
      </c>
      <c r="J105" s="133"/>
      <c r="K105" s="61" t="s">
        <v>89</v>
      </c>
      <c r="L105" s="61" t="s">
        <v>89</v>
      </c>
      <c r="M105" s="61" t="s">
        <v>89</v>
      </c>
    </row>
    <row r="106" spans="1:13" x14ac:dyDescent="0.25">
      <c r="A106" s="79" t="s">
        <v>134</v>
      </c>
      <c r="B106" s="66">
        <v>23305</v>
      </c>
      <c r="C106" s="64">
        <v>853</v>
      </c>
      <c r="D106" s="83">
        <v>296</v>
      </c>
      <c r="E106" s="63">
        <f>0+F106</f>
        <v>0</v>
      </c>
      <c r="F106" s="63">
        <f>0+G106+J106</f>
        <v>0</v>
      </c>
      <c r="G106" s="133"/>
      <c r="H106" s="61" t="s">
        <v>89</v>
      </c>
      <c r="I106" s="61" t="s">
        <v>89</v>
      </c>
      <c r="J106" s="133"/>
      <c r="K106" s="61" t="s">
        <v>89</v>
      </c>
      <c r="L106" s="61" t="s">
        <v>89</v>
      </c>
      <c r="M106" s="61" t="s">
        <v>89</v>
      </c>
    </row>
    <row r="107" spans="1:13" x14ac:dyDescent="0.25">
      <c r="A107" s="79" t="s">
        <v>133</v>
      </c>
      <c r="B107" s="66">
        <v>23306</v>
      </c>
      <c r="C107" s="64">
        <v>853</v>
      </c>
      <c r="D107" s="83">
        <v>297</v>
      </c>
      <c r="E107" s="63">
        <f>0+F107</f>
        <v>0</v>
      </c>
      <c r="F107" s="63">
        <f>0+G107+H107+J107</f>
        <v>0</v>
      </c>
      <c r="G107" s="133"/>
      <c r="H107" s="133"/>
      <c r="I107" s="61" t="s">
        <v>89</v>
      </c>
      <c r="J107" s="133"/>
      <c r="K107" s="61" t="s">
        <v>89</v>
      </c>
      <c r="L107" s="61" t="s">
        <v>89</v>
      </c>
      <c r="M107" s="61" t="s">
        <v>89</v>
      </c>
    </row>
    <row r="108" spans="1:13" x14ac:dyDescent="0.25">
      <c r="A108" s="79" t="s">
        <v>143</v>
      </c>
      <c r="B108" s="66">
        <v>23307</v>
      </c>
      <c r="C108" s="64">
        <v>853</v>
      </c>
      <c r="D108" s="83">
        <v>299</v>
      </c>
      <c r="E108" s="63">
        <f>0+F108</f>
        <v>0</v>
      </c>
      <c r="F108" s="63">
        <f>0+J108</f>
        <v>0</v>
      </c>
      <c r="G108" s="61" t="s">
        <v>89</v>
      </c>
      <c r="H108" s="61" t="s">
        <v>89</v>
      </c>
      <c r="I108" s="61" t="s">
        <v>89</v>
      </c>
      <c r="J108" s="133"/>
      <c r="K108" s="61" t="s">
        <v>89</v>
      </c>
      <c r="L108" s="61" t="s">
        <v>89</v>
      </c>
      <c r="M108" s="61" t="s">
        <v>89</v>
      </c>
    </row>
    <row r="109" spans="1:13" ht="30" x14ac:dyDescent="0.25">
      <c r="A109" s="85" t="s">
        <v>142</v>
      </c>
      <c r="B109" s="66">
        <v>2400</v>
      </c>
      <c r="C109" s="64" t="s">
        <v>89</v>
      </c>
      <c r="D109" s="64" t="s">
        <v>89</v>
      </c>
      <c r="E109" s="63">
        <f>0+F109+M109</f>
        <v>0</v>
      </c>
      <c r="F109" s="63">
        <f>0+G109+J109</f>
        <v>0</v>
      </c>
      <c r="G109" s="63">
        <f>0+G110</f>
        <v>0</v>
      </c>
      <c r="H109" s="78" t="s">
        <v>89</v>
      </c>
      <c r="I109" s="78" t="s">
        <v>89</v>
      </c>
      <c r="J109" s="63">
        <f>0+J110</f>
        <v>0</v>
      </c>
      <c r="K109" s="78" t="s">
        <v>89</v>
      </c>
      <c r="L109" s="78" t="s">
        <v>89</v>
      </c>
      <c r="M109" s="63">
        <f>0+M110</f>
        <v>0</v>
      </c>
    </row>
    <row r="110" spans="1:13" x14ac:dyDescent="0.25">
      <c r="A110" s="80" t="s">
        <v>141</v>
      </c>
      <c r="B110" s="66">
        <v>2450</v>
      </c>
      <c r="C110" s="64">
        <v>862</v>
      </c>
      <c r="D110" s="64">
        <v>253</v>
      </c>
      <c r="E110" s="63">
        <f>0+F110+M110</f>
        <v>0</v>
      </c>
      <c r="F110" s="63">
        <f>0+G110+J110</f>
        <v>0</v>
      </c>
      <c r="G110" s="133"/>
      <c r="H110" s="61" t="s">
        <v>89</v>
      </c>
      <c r="I110" s="61" t="s">
        <v>89</v>
      </c>
      <c r="J110" s="133"/>
      <c r="K110" s="61" t="s">
        <v>89</v>
      </c>
      <c r="L110" s="61" t="s">
        <v>89</v>
      </c>
      <c r="M110" s="133"/>
    </row>
    <row r="111" spans="1:13" ht="30" x14ac:dyDescent="0.25">
      <c r="A111" s="85" t="s">
        <v>140</v>
      </c>
      <c r="B111" s="66">
        <v>2500</v>
      </c>
      <c r="C111" s="64" t="s">
        <v>89</v>
      </c>
      <c r="D111" s="64" t="s">
        <v>89</v>
      </c>
      <c r="E111" s="63">
        <f t="shared" ref="E111:E118" si="5">0+F111</f>
        <v>0</v>
      </c>
      <c r="F111" s="63">
        <f>0+G111+J111</f>
        <v>0</v>
      </c>
      <c r="G111" s="63">
        <f>0+G112</f>
        <v>0</v>
      </c>
      <c r="H111" s="78" t="s">
        <v>89</v>
      </c>
      <c r="I111" s="78" t="s">
        <v>89</v>
      </c>
      <c r="J111" s="63">
        <f>0+J112</f>
        <v>0</v>
      </c>
      <c r="K111" s="78" t="s">
        <v>89</v>
      </c>
      <c r="L111" s="78" t="s">
        <v>89</v>
      </c>
      <c r="M111" s="78" t="s">
        <v>89</v>
      </c>
    </row>
    <row r="112" spans="1:13" ht="45" x14ac:dyDescent="0.25">
      <c r="A112" s="80" t="s">
        <v>139</v>
      </c>
      <c r="B112" s="66">
        <v>2520</v>
      </c>
      <c r="C112" s="64">
        <v>831</v>
      </c>
      <c r="D112" s="83" t="s">
        <v>89</v>
      </c>
      <c r="E112" s="63">
        <f t="shared" si="5"/>
        <v>0</v>
      </c>
      <c r="F112" s="63">
        <f>0+G112+J112</f>
        <v>0</v>
      </c>
      <c r="G112" s="63">
        <f>0+G118</f>
        <v>0</v>
      </c>
      <c r="H112" s="78" t="s">
        <v>89</v>
      </c>
      <c r="I112" s="78" t="s">
        <v>89</v>
      </c>
      <c r="J112" s="63">
        <f>0+J113+J114+J115+J116+J117+J118</f>
        <v>0</v>
      </c>
      <c r="K112" s="78" t="s">
        <v>89</v>
      </c>
      <c r="L112" s="78" t="s">
        <v>89</v>
      </c>
      <c r="M112" s="78" t="s">
        <v>89</v>
      </c>
    </row>
    <row r="113" spans="1:13" x14ac:dyDescent="0.25">
      <c r="A113" s="79" t="s">
        <v>138</v>
      </c>
      <c r="B113" s="66">
        <v>2521</v>
      </c>
      <c r="C113" s="64">
        <v>831</v>
      </c>
      <c r="D113" s="83">
        <v>291</v>
      </c>
      <c r="E113" s="63">
        <f t="shared" si="5"/>
        <v>0</v>
      </c>
      <c r="F113" s="63">
        <f>0+J113</f>
        <v>0</v>
      </c>
      <c r="G113" s="61" t="s">
        <v>89</v>
      </c>
      <c r="H113" s="61" t="s">
        <v>89</v>
      </c>
      <c r="I113" s="61" t="s">
        <v>89</v>
      </c>
      <c r="J113" s="133"/>
      <c r="K113" s="61" t="s">
        <v>89</v>
      </c>
      <c r="L113" s="61" t="s">
        <v>89</v>
      </c>
      <c r="M113" s="61" t="s">
        <v>89</v>
      </c>
    </row>
    <row r="114" spans="1:13" ht="30" x14ac:dyDescent="0.25">
      <c r="A114" s="79" t="s">
        <v>137</v>
      </c>
      <c r="B114" s="66">
        <v>2522</v>
      </c>
      <c r="C114" s="64">
        <v>831</v>
      </c>
      <c r="D114" s="83">
        <v>292</v>
      </c>
      <c r="E114" s="63">
        <f t="shared" si="5"/>
        <v>0</v>
      </c>
      <c r="F114" s="63">
        <f>0+J114</f>
        <v>0</v>
      </c>
      <c r="G114" s="61" t="s">
        <v>89</v>
      </c>
      <c r="H114" s="61" t="s">
        <v>89</v>
      </c>
      <c r="I114" s="61" t="s">
        <v>89</v>
      </c>
      <c r="J114" s="133"/>
      <c r="K114" s="61" t="s">
        <v>89</v>
      </c>
      <c r="L114" s="61" t="s">
        <v>89</v>
      </c>
      <c r="M114" s="61" t="s">
        <v>89</v>
      </c>
    </row>
    <row r="115" spans="1:13" ht="30" x14ac:dyDescent="0.25">
      <c r="A115" s="79" t="s">
        <v>136</v>
      </c>
      <c r="B115" s="66">
        <v>2523</v>
      </c>
      <c r="C115" s="64">
        <v>831</v>
      </c>
      <c r="D115" s="83">
        <v>293</v>
      </c>
      <c r="E115" s="63">
        <f t="shared" si="5"/>
        <v>0</v>
      </c>
      <c r="F115" s="63">
        <f>0+J115</f>
        <v>0</v>
      </c>
      <c r="G115" s="61" t="s">
        <v>89</v>
      </c>
      <c r="H115" s="61" t="s">
        <v>89</v>
      </c>
      <c r="I115" s="61" t="s">
        <v>89</v>
      </c>
      <c r="J115" s="133"/>
      <c r="K115" s="61" t="s">
        <v>89</v>
      </c>
      <c r="L115" s="61" t="s">
        <v>89</v>
      </c>
      <c r="M115" s="61" t="s">
        <v>89</v>
      </c>
    </row>
    <row r="116" spans="1:13" x14ac:dyDescent="0.25">
      <c r="A116" s="79" t="s">
        <v>135</v>
      </c>
      <c r="B116" s="66">
        <v>2524</v>
      </c>
      <c r="C116" s="64">
        <v>831</v>
      </c>
      <c r="D116" s="83">
        <v>295</v>
      </c>
      <c r="E116" s="63">
        <f t="shared" si="5"/>
        <v>0</v>
      </c>
      <c r="F116" s="63">
        <f>0+J116</f>
        <v>0</v>
      </c>
      <c r="G116" s="61" t="s">
        <v>89</v>
      </c>
      <c r="H116" s="61" t="s">
        <v>89</v>
      </c>
      <c r="I116" s="61" t="s">
        <v>89</v>
      </c>
      <c r="J116" s="133"/>
      <c r="K116" s="61" t="s">
        <v>89</v>
      </c>
      <c r="L116" s="61" t="s">
        <v>89</v>
      </c>
      <c r="M116" s="61" t="s">
        <v>89</v>
      </c>
    </row>
    <row r="117" spans="1:13" x14ac:dyDescent="0.25">
      <c r="A117" s="79" t="s">
        <v>134</v>
      </c>
      <c r="B117" s="66">
        <v>2525</v>
      </c>
      <c r="C117" s="64">
        <v>831</v>
      </c>
      <c r="D117" s="83">
        <v>296</v>
      </c>
      <c r="E117" s="63">
        <f t="shared" si="5"/>
        <v>0</v>
      </c>
      <c r="F117" s="63">
        <f>0+J117</f>
        <v>0</v>
      </c>
      <c r="G117" s="61" t="s">
        <v>89</v>
      </c>
      <c r="H117" s="61" t="s">
        <v>89</v>
      </c>
      <c r="I117" s="61" t="s">
        <v>89</v>
      </c>
      <c r="J117" s="133"/>
      <c r="K117" s="61" t="s">
        <v>89</v>
      </c>
      <c r="L117" s="61" t="s">
        <v>89</v>
      </c>
      <c r="M117" s="61" t="s">
        <v>89</v>
      </c>
    </row>
    <row r="118" spans="1:13" x14ac:dyDescent="0.25">
      <c r="A118" s="79" t="s">
        <v>133</v>
      </c>
      <c r="B118" s="66">
        <v>2526</v>
      </c>
      <c r="C118" s="64">
        <v>831</v>
      </c>
      <c r="D118" s="83">
        <v>297</v>
      </c>
      <c r="E118" s="63">
        <f t="shared" si="5"/>
        <v>0</v>
      </c>
      <c r="F118" s="63">
        <f>0+G118+J118</f>
        <v>0</v>
      </c>
      <c r="G118" s="61"/>
      <c r="H118" s="61" t="s">
        <v>89</v>
      </c>
      <c r="I118" s="61" t="s">
        <v>89</v>
      </c>
      <c r="J118" s="133"/>
      <c r="K118" s="61" t="s">
        <v>89</v>
      </c>
      <c r="L118" s="61" t="s">
        <v>89</v>
      </c>
      <c r="M118" s="61" t="s">
        <v>89</v>
      </c>
    </row>
    <row r="119" spans="1:13" s="84" customFormat="1" x14ac:dyDescent="0.25">
      <c r="A119" s="85" t="s">
        <v>132</v>
      </c>
      <c r="B119" s="66">
        <v>2600</v>
      </c>
      <c r="C119" s="64" t="s">
        <v>89</v>
      </c>
      <c r="D119" s="64" t="s">
        <v>89</v>
      </c>
      <c r="E119" s="63">
        <f>0+F119+L119+M119</f>
        <v>8604430.8900000006</v>
      </c>
      <c r="F119" s="63">
        <f>0+G119+H119+I119+J119</f>
        <v>8604430.8900000006</v>
      </c>
      <c r="G119" s="63">
        <f>0+G120+G129+G135+G160</f>
        <v>3863394.9800000004</v>
      </c>
      <c r="H119" s="63">
        <f>0+H120+H129+H135+H160</f>
        <v>0</v>
      </c>
      <c r="I119" s="63">
        <f>0</f>
        <v>0</v>
      </c>
      <c r="J119" s="63">
        <f>0+J120+J129+J135+J160</f>
        <v>4741035.91</v>
      </c>
      <c r="K119" s="63">
        <f>0+K120+K135+K160</f>
        <v>0</v>
      </c>
      <c r="L119" s="63">
        <f>0+L135</f>
        <v>0</v>
      </c>
      <c r="M119" s="63">
        <f>0+M129+M135</f>
        <v>0</v>
      </c>
    </row>
    <row r="120" spans="1:13" s="84" customFormat="1" ht="45" x14ac:dyDescent="0.25">
      <c r="A120" s="80" t="s">
        <v>131</v>
      </c>
      <c r="B120" s="66">
        <v>2670</v>
      </c>
      <c r="C120" s="64">
        <v>119</v>
      </c>
      <c r="D120" s="64" t="s">
        <v>89</v>
      </c>
      <c r="E120" s="63">
        <f t="shared" ref="E120:E128" si="6">0+F120</f>
        <v>0</v>
      </c>
      <c r="F120" s="63">
        <f>0+G120+H120+J120</f>
        <v>0</v>
      </c>
      <c r="G120" s="63">
        <f>0+G121+G122+G123+G125</f>
        <v>0</v>
      </c>
      <c r="H120" s="63">
        <f>0+H123</f>
        <v>0</v>
      </c>
      <c r="I120" s="78" t="s">
        <v>89</v>
      </c>
      <c r="J120" s="63">
        <f>0+J121+J122+J123+J124+J125</f>
        <v>0</v>
      </c>
      <c r="K120" s="63">
        <f>0+K121+K122+K123</f>
        <v>0</v>
      </c>
      <c r="L120" s="78" t="s">
        <v>89</v>
      </c>
      <c r="M120" s="78" t="s">
        <v>89</v>
      </c>
    </row>
    <row r="121" spans="1:13" s="84" customFormat="1" x14ac:dyDescent="0.25">
      <c r="A121" s="79" t="s">
        <v>120</v>
      </c>
      <c r="B121" s="66">
        <v>2671</v>
      </c>
      <c r="C121" s="64">
        <v>119</v>
      </c>
      <c r="D121" s="64">
        <v>226</v>
      </c>
      <c r="E121" s="63">
        <f t="shared" si="6"/>
        <v>0</v>
      </c>
      <c r="F121" s="63">
        <f>0+G121+J121</f>
        <v>0</v>
      </c>
      <c r="G121" s="133"/>
      <c r="H121" s="61" t="s">
        <v>89</v>
      </c>
      <c r="I121" s="61" t="s">
        <v>89</v>
      </c>
      <c r="J121" s="133"/>
      <c r="K121" s="133"/>
      <c r="L121" s="61" t="s">
        <v>89</v>
      </c>
      <c r="M121" s="61" t="s">
        <v>89</v>
      </c>
    </row>
    <row r="122" spans="1:13" s="84" customFormat="1" ht="45" x14ac:dyDescent="0.25">
      <c r="A122" s="79" t="s">
        <v>130</v>
      </c>
      <c r="B122" s="66">
        <v>2672</v>
      </c>
      <c r="C122" s="64">
        <v>119</v>
      </c>
      <c r="D122" s="64">
        <v>265</v>
      </c>
      <c r="E122" s="63">
        <f t="shared" si="6"/>
        <v>0</v>
      </c>
      <c r="F122" s="63">
        <f>0+G122+J122</f>
        <v>0</v>
      </c>
      <c r="G122" s="133"/>
      <c r="H122" s="61" t="s">
        <v>89</v>
      </c>
      <c r="I122" s="61" t="s">
        <v>89</v>
      </c>
      <c r="J122" s="133"/>
      <c r="K122" s="133"/>
      <c r="L122" s="61" t="s">
        <v>89</v>
      </c>
      <c r="M122" s="61" t="s">
        <v>89</v>
      </c>
    </row>
    <row r="123" spans="1:13" s="84" customFormat="1" ht="30" x14ac:dyDescent="0.25">
      <c r="A123" s="79" t="s">
        <v>129</v>
      </c>
      <c r="B123" s="66">
        <v>2673</v>
      </c>
      <c r="C123" s="64">
        <v>119</v>
      </c>
      <c r="D123" s="64">
        <v>266</v>
      </c>
      <c r="E123" s="63">
        <f t="shared" si="6"/>
        <v>0</v>
      </c>
      <c r="F123" s="63">
        <f>0+G123+H123+J123</f>
        <v>0</v>
      </c>
      <c r="G123" s="133"/>
      <c r="H123" s="133"/>
      <c r="I123" s="61" t="s">
        <v>89</v>
      </c>
      <c r="J123" s="133"/>
      <c r="K123" s="133"/>
      <c r="L123" s="61" t="s">
        <v>89</v>
      </c>
      <c r="M123" s="61" t="s">
        <v>89</v>
      </c>
    </row>
    <row r="124" spans="1:13" x14ac:dyDescent="0.25">
      <c r="A124" s="79" t="s">
        <v>98</v>
      </c>
      <c r="B124" s="66">
        <v>2674</v>
      </c>
      <c r="C124" s="64">
        <v>119</v>
      </c>
      <c r="D124" s="64">
        <v>310</v>
      </c>
      <c r="E124" s="63">
        <f t="shared" si="6"/>
        <v>0</v>
      </c>
      <c r="F124" s="63">
        <f>0+J124</f>
        <v>0</v>
      </c>
      <c r="G124" s="61" t="s">
        <v>89</v>
      </c>
      <c r="H124" s="61" t="s">
        <v>89</v>
      </c>
      <c r="I124" s="61" t="s">
        <v>89</v>
      </c>
      <c r="J124" s="133"/>
      <c r="K124" s="61" t="s">
        <v>89</v>
      </c>
      <c r="L124" s="61" t="s">
        <v>89</v>
      </c>
      <c r="M124" s="61" t="s">
        <v>89</v>
      </c>
    </row>
    <row r="125" spans="1:13" s="84" customFormat="1" x14ac:dyDescent="0.25">
      <c r="A125" s="79" t="s">
        <v>115</v>
      </c>
      <c r="B125" s="66">
        <v>2675</v>
      </c>
      <c r="C125" s="64">
        <v>119</v>
      </c>
      <c r="D125" s="64">
        <v>340</v>
      </c>
      <c r="E125" s="63">
        <f t="shared" si="6"/>
        <v>0</v>
      </c>
      <c r="F125" s="63">
        <f>0+G125+J125</f>
        <v>0</v>
      </c>
      <c r="G125" s="63">
        <f>0+G126+G128</f>
        <v>0</v>
      </c>
      <c r="H125" s="78" t="s">
        <v>89</v>
      </c>
      <c r="I125" s="78" t="s">
        <v>89</v>
      </c>
      <c r="J125" s="63">
        <f>0+J126+J127+J128</f>
        <v>0</v>
      </c>
      <c r="K125" s="78" t="s">
        <v>89</v>
      </c>
      <c r="L125" s="78" t="s">
        <v>89</v>
      </c>
      <c r="M125" s="78" t="s">
        <v>89</v>
      </c>
    </row>
    <row r="126" spans="1:13" s="84" customFormat="1" ht="30" x14ac:dyDescent="0.25">
      <c r="A126" s="81" t="s">
        <v>114</v>
      </c>
      <c r="B126" s="66">
        <v>26751</v>
      </c>
      <c r="C126" s="64">
        <v>119</v>
      </c>
      <c r="D126" s="64">
        <v>341</v>
      </c>
      <c r="E126" s="63">
        <f t="shared" si="6"/>
        <v>0</v>
      </c>
      <c r="F126" s="63">
        <f>0+G126+J126</f>
        <v>0</v>
      </c>
      <c r="G126" s="133"/>
      <c r="H126" s="61" t="s">
        <v>89</v>
      </c>
      <c r="I126" s="61" t="s">
        <v>89</v>
      </c>
      <c r="J126" s="133"/>
      <c r="K126" s="61" t="s">
        <v>89</v>
      </c>
      <c r="L126" s="61" t="s">
        <v>89</v>
      </c>
      <c r="M126" s="61" t="s">
        <v>89</v>
      </c>
    </row>
    <row r="127" spans="1:13" s="84" customFormat="1" x14ac:dyDescent="0.25">
      <c r="A127" s="81" t="s">
        <v>110</v>
      </c>
      <c r="B127" s="66">
        <v>26752</v>
      </c>
      <c r="C127" s="64">
        <v>119</v>
      </c>
      <c r="D127" s="64">
        <v>345</v>
      </c>
      <c r="E127" s="63">
        <f t="shared" si="6"/>
        <v>0</v>
      </c>
      <c r="F127" s="63">
        <f>0+J127</f>
        <v>0</v>
      </c>
      <c r="G127" s="61" t="s">
        <v>89</v>
      </c>
      <c r="H127" s="61" t="s">
        <v>89</v>
      </c>
      <c r="I127" s="61" t="s">
        <v>89</v>
      </c>
      <c r="J127" s="133"/>
      <c r="K127" s="61" t="s">
        <v>89</v>
      </c>
      <c r="L127" s="61" t="s">
        <v>89</v>
      </c>
      <c r="M127" s="61" t="s">
        <v>89</v>
      </c>
    </row>
    <row r="128" spans="1:13" ht="30" x14ac:dyDescent="0.25">
      <c r="A128" s="81" t="s">
        <v>262</v>
      </c>
      <c r="B128" s="66">
        <v>26753</v>
      </c>
      <c r="C128" s="64">
        <v>119</v>
      </c>
      <c r="D128" s="64">
        <v>346</v>
      </c>
      <c r="E128" s="63">
        <f t="shared" si="6"/>
        <v>0</v>
      </c>
      <c r="F128" s="63">
        <f>0+G128+J128</f>
        <v>0</v>
      </c>
      <c r="G128" s="61"/>
      <c r="H128" s="61" t="s">
        <v>89</v>
      </c>
      <c r="I128" s="61" t="s">
        <v>89</v>
      </c>
      <c r="J128" s="133"/>
      <c r="K128" s="61" t="s">
        <v>89</v>
      </c>
      <c r="L128" s="61" t="s">
        <v>89</v>
      </c>
      <c r="M128" s="61" t="s">
        <v>89</v>
      </c>
    </row>
    <row r="129" spans="1:13" s="84" customFormat="1" ht="30" x14ac:dyDescent="0.25">
      <c r="A129" s="80" t="s">
        <v>128</v>
      </c>
      <c r="B129" s="66">
        <v>2630</v>
      </c>
      <c r="C129" s="64">
        <v>243</v>
      </c>
      <c r="D129" s="64" t="s">
        <v>89</v>
      </c>
      <c r="E129" s="63">
        <f>0+F129+M129</f>
        <v>0</v>
      </c>
      <c r="F129" s="63">
        <f>0+G129+H129+J129</f>
        <v>0</v>
      </c>
      <c r="G129" s="63">
        <f>0+G130+G131</f>
        <v>0</v>
      </c>
      <c r="H129" s="63">
        <f>0+H130+H131+H132+H133</f>
        <v>0</v>
      </c>
      <c r="I129" s="78" t="s">
        <v>89</v>
      </c>
      <c r="J129" s="63">
        <f>0+J130+J131+J132</f>
        <v>0</v>
      </c>
      <c r="K129" s="78" t="s">
        <v>89</v>
      </c>
      <c r="L129" s="78" t="s">
        <v>89</v>
      </c>
      <c r="M129" s="78">
        <f>0+M133</f>
        <v>0</v>
      </c>
    </row>
    <row r="130" spans="1:13" s="84" customFormat="1" ht="30" x14ac:dyDescent="0.25">
      <c r="A130" s="79" t="s">
        <v>127</v>
      </c>
      <c r="B130" s="66">
        <v>2631</v>
      </c>
      <c r="C130" s="64">
        <v>243</v>
      </c>
      <c r="D130" s="64">
        <v>225</v>
      </c>
      <c r="E130" s="63">
        <f>0+F130</f>
        <v>0</v>
      </c>
      <c r="F130" s="63">
        <f>0+G130+H130+J130</f>
        <v>0</v>
      </c>
      <c r="G130" s="133"/>
      <c r="H130" s="133"/>
      <c r="I130" s="61" t="s">
        <v>89</v>
      </c>
      <c r="J130" s="133"/>
      <c r="K130" s="61" t="s">
        <v>89</v>
      </c>
      <c r="L130" s="61" t="s">
        <v>89</v>
      </c>
      <c r="M130" s="61" t="s">
        <v>89</v>
      </c>
    </row>
    <row r="131" spans="1:13" s="84" customFormat="1" x14ac:dyDescent="0.25">
      <c r="A131" s="79" t="s">
        <v>120</v>
      </c>
      <c r="B131" s="66">
        <v>2632</v>
      </c>
      <c r="C131" s="64">
        <v>243</v>
      </c>
      <c r="D131" s="64">
        <v>226</v>
      </c>
      <c r="E131" s="63">
        <f>0+F131</f>
        <v>0</v>
      </c>
      <c r="F131" s="63">
        <f>0+G131+H131+J131</f>
        <v>0</v>
      </c>
      <c r="G131" s="133"/>
      <c r="H131" s="133"/>
      <c r="I131" s="61" t="s">
        <v>89</v>
      </c>
      <c r="J131" s="133"/>
      <c r="K131" s="61" t="s">
        <v>89</v>
      </c>
      <c r="L131" s="61" t="s">
        <v>89</v>
      </c>
      <c r="M131" s="61" t="s">
        <v>89</v>
      </c>
    </row>
    <row r="132" spans="1:13" s="84" customFormat="1" x14ac:dyDescent="0.25">
      <c r="A132" s="79" t="s">
        <v>99</v>
      </c>
      <c r="B132" s="66">
        <v>2633</v>
      </c>
      <c r="C132" s="64">
        <v>243</v>
      </c>
      <c r="D132" s="64">
        <v>228</v>
      </c>
      <c r="E132" s="63">
        <f>0+F132</f>
        <v>0</v>
      </c>
      <c r="F132" s="63">
        <f>0+H132+J132</f>
        <v>0</v>
      </c>
      <c r="G132" s="61" t="s">
        <v>89</v>
      </c>
      <c r="H132" s="133"/>
      <c r="I132" s="61" t="s">
        <v>89</v>
      </c>
      <c r="J132" s="133"/>
      <c r="K132" s="61" t="s">
        <v>89</v>
      </c>
      <c r="L132" s="61" t="s">
        <v>89</v>
      </c>
      <c r="M132" s="61" t="s">
        <v>89</v>
      </c>
    </row>
    <row r="133" spans="1:13" s="84" customFormat="1" x14ac:dyDescent="0.25">
      <c r="A133" s="79" t="s">
        <v>98</v>
      </c>
      <c r="B133" s="66">
        <v>2634</v>
      </c>
      <c r="C133" s="64">
        <v>243</v>
      </c>
      <c r="D133" s="64">
        <v>310</v>
      </c>
      <c r="E133" s="63">
        <f>0+F133+M133</f>
        <v>0</v>
      </c>
      <c r="F133" s="63">
        <f>0+H133</f>
        <v>0</v>
      </c>
      <c r="G133" s="61" t="s">
        <v>89</v>
      </c>
      <c r="H133" s="133"/>
      <c r="I133" s="61" t="s">
        <v>89</v>
      </c>
      <c r="J133" s="61" t="s">
        <v>89</v>
      </c>
      <c r="K133" s="61" t="s">
        <v>89</v>
      </c>
      <c r="L133" s="61" t="s">
        <v>89</v>
      </c>
      <c r="M133" s="133"/>
    </row>
    <row r="134" spans="1:13" s="84" customFormat="1" x14ac:dyDescent="0.25">
      <c r="A134" s="80" t="s">
        <v>126</v>
      </c>
      <c r="B134" s="66">
        <v>2640</v>
      </c>
      <c r="C134" s="64">
        <v>244</v>
      </c>
      <c r="D134" s="64" t="s">
        <v>89</v>
      </c>
      <c r="E134" s="63">
        <f>0+F134+L134+M134</f>
        <v>7196147.3399999999</v>
      </c>
      <c r="F134" s="63">
        <f>0+G134+H134+J134</f>
        <v>7196147.3399999999</v>
      </c>
      <c r="G134" s="63">
        <f>0+G136+G137+G138+G139+G140+G141+G142+G143+G144+G145+G146+G147+G148</f>
        <v>3015111.43</v>
      </c>
      <c r="H134" s="63">
        <f>0+H137+H139+H140+H141+H142+H143+H146+H147+H148</f>
        <v>0</v>
      </c>
      <c r="I134" s="78" t="s">
        <v>89</v>
      </c>
      <c r="J134" s="63">
        <f>0+J136+J137+J138+J139+J140+J141+J142+J143+J144+J145+J146+J147+J148+J157</f>
        <v>4181035.91</v>
      </c>
      <c r="K134" s="63">
        <f>0+K136+K137+K139+K140+K141+K146+K147+K148</f>
        <v>0</v>
      </c>
      <c r="L134" s="63">
        <f>0+L141</f>
        <v>0</v>
      </c>
      <c r="M134" s="63">
        <f>0+M139+M141+M146+M148</f>
        <v>0</v>
      </c>
    </row>
    <row r="135" spans="1:13" ht="30" x14ac:dyDescent="0.25">
      <c r="A135" s="79" t="s">
        <v>125</v>
      </c>
      <c r="B135" s="66">
        <v>2641</v>
      </c>
      <c r="C135" s="64">
        <v>244</v>
      </c>
      <c r="D135" s="64" t="s">
        <v>89</v>
      </c>
      <c r="E135" s="63">
        <f>0+F135+L135+M135</f>
        <v>7196147.3399999999</v>
      </c>
      <c r="F135" s="63">
        <f>0+G135+H135+J135</f>
        <v>7196147.3399999999</v>
      </c>
      <c r="G135" s="63">
        <f>0+G136+G137+G138+G139+G140+G141+G142+G143+G144+G145+G146+G147+G148</f>
        <v>3015111.43</v>
      </c>
      <c r="H135" s="63">
        <f>0+H137+H139+H140+H141+H142+H143+H146+H147+H148</f>
        <v>0</v>
      </c>
      <c r="I135" s="78" t="s">
        <v>89</v>
      </c>
      <c r="J135" s="63">
        <f>0+J136+J137+J138+J139+J140+J141+J142+J143+J144+J145+J146+J147+J148+J157</f>
        <v>4181035.91</v>
      </c>
      <c r="K135" s="63">
        <f>0+K136+K137+K139+K140+K141+K146+K147+K148</f>
        <v>0</v>
      </c>
      <c r="L135" s="63">
        <f>0+L141</f>
        <v>0</v>
      </c>
      <c r="M135" s="63">
        <f>0+M139+M141+M146+M148</f>
        <v>0</v>
      </c>
    </row>
    <row r="136" spans="1:13" ht="30" x14ac:dyDescent="0.25">
      <c r="A136" s="81" t="s">
        <v>261</v>
      </c>
      <c r="B136" s="66">
        <v>26411</v>
      </c>
      <c r="C136" s="64">
        <v>244</v>
      </c>
      <c r="D136" s="64">
        <v>221</v>
      </c>
      <c r="E136" s="63">
        <f>0+F136</f>
        <v>191648</v>
      </c>
      <c r="F136" s="63">
        <f>0+G136+J136</f>
        <v>191648</v>
      </c>
      <c r="G136" s="133">
        <v>117648</v>
      </c>
      <c r="H136" s="61" t="s">
        <v>89</v>
      </c>
      <c r="I136" s="61" t="s">
        <v>89</v>
      </c>
      <c r="J136" s="133">
        <v>74000</v>
      </c>
      <c r="K136" s="133"/>
      <c r="L136" s="61" t="s">
        <v>89</v>
      </c>
      <c r="M136" s="61" t="s">
        <v>89</v>
      </c>
    </row>
    <row r="137" spans="1:13" x14ac:dyDescent="0.25">
      <c r="A137" s="81" t="s">
        <v>123</v>
      </c>
      <c r="B137" s="66">
        <v>26412</v>
      </c>
      <c r="C137" s="64">
        <v>244</v>
      </c>
      <c r="D137" s="64">
        <v>222</v>
      </c>
      <c r="E137" s="63">
        <f>0+F137</f>
        <v>35000</v>
      </c>
      <c r="F137" s="63">
        <f>0+G137+H137+J137</f>
        <v>35000</v>
      </c>
      <c r="G137" s="133"/>
      <c r="H137" s="133"/>
      <c r="I137" s="61" t="s">
        <v>89</v>
      </c>
      <c r="J137" s="133">
        <v>35000</v>
      </c>
      <c r="K137" s="133"/>
      <c r="L137" s="61" t="s">
        <v>89</v>
      </c>
      <c r="M137" s="61" t="s">
        <v>89</v>
      </c>
    </row>
    <row r="138" spans="1:13" x14ac:dyDescent="0.25">
      <c r="A138" s="81" t="s">
        <v>102</v>
      </c>
      <c r="B138" s="66">
        <v>26413</v>
      </c>
      <c r="C138" s="64">
        <v>244</v>
      </c>
      <c r="D138" s="64">
        <v>223</v>
      </c>
      <c r="E138" s="63">
        <f>0+F138</f>
        <v>76329.040000000008</v>
      </c>
      <c r="F138" s="63">
        <f>0+G138+J138</f>
        <v>76329.040000000008</v>
      </c>
      <c r="G138" s="133">
        <v>56929.04</v>
      </c>
      <c r="H138" s="61" t="s">
        <v>89</v>
      </c>
      <c r="I138" s="61" t="s">
        <v>89</v>
      </c>
      <c r="J138" s="133">
        <v>19400</v>
      </c>
      <c r="K138" s="61" t="s">
        <v>89</v>
      </c>
      <c r="L138" s="61" t="s">
        <v>89</v>
      </c>
      <c r="M138" s="61" t="s">
        <v>89</v>
      </c>
    </row>
    <row r="139" spans="1:13" x14ac:dyDescent="0.25">
      <c r="A139" s="81" t="s">
        <v>122</v>
      </c>
      <c r="B139" s="66">
        <v>26414</v>
      </c>
      <c r="C139" s="64">
        <v>244</v>
      </c>
      <c r="D139" s="64">
        <v>224</v>
      </c>
      <c r="E139" s="63">
        <f>0+F139+M139</f>
        <v>0</v>
      </c>
      <c r="F139" s="63">
        <f>0+G139+H139+J139</f>
        <v>0</v>
      </c>
      <c r="G139" s="133"/>
      <c r="H139" s="133"/>
      <c r="I139" s="61" t="s">
        <v>89</v>
      </c>
      <c r="J139" s="133"/>
      <c r="K139" s="133"/>
      <c r="L139" s="61" t="s">
        <v>89</v>
      </c>
      <c r="M139" s="133"/>
    </row>
    <row r="140" spans="1:13" x14ac:dyDescent="0.25">
      <c r="A140" s="81" t="s">
        <v>121</v>
      </c>
      <c r="B140" s="66">
        <v>26415</v>
      </c>
      <c r="C140" s="64">
        <v>244</v>
      </c>
      <c r="D140" s="64">
        <v>225</v>
      </c>
      <c r="E140" s="63">
        <f>0+F140</f>
        <v>1710215.59</v>
      </c>
      <c r="F140" s="63">
        <f>0+G140+H140+J140</f>
        <v>1710215.59</v>
      </c>
      <c r="G140" s="133">
        <v>590816.23</v>
      </c>
      <c r="H140" s="133"/>
      <c r="I140" s="61" t="s">
        <v>89</v>
      </c>
      <c r="J140" s="133">
        <v>1119399.3600000001</v>
      </c>
      <c r="K140" s="133"/>
      <c r="L140" s="61" t="s">
        <v>89</v>
      </c>
      <c r="M140" s="61" t="s">
        <v>89</v>
      </c>
    </row>
    <row r="141" spans="1:13" x14ac:dyDescent="0.25">
      <c r="A141" s="81" t="s">
        <v>120</v>
      </c>
      <c r="B141" s="66">
        <v>26416</v>
      </c>
      <c r="C141" s="64">
        <v>244</v>
      </c>
      <c r="D141" s="64">
        <v>226</v>
      </c>
      <c r="E141" s="63">
        <f>0+F141+L141+M141</f>
        <v>4362953.71</v>
      </c>
      <c r="F141" s="63">
        <f>0+G141+H141+J141</f>
        <v>4362953.71</v>
      </c>
      <c r="G141" s="133">
        <v>2249718.16</v>
      </c>
      <c r="H141" s="133"/>
      <c r="I141" s="61" t="s">
        <v>89</v>
      </c>
      <c r="J141" s="133">
        <v>2113235.5499999998</v>
      </c>
      <c r="K141" s="133"/>
      <c r="L141" s="133"/>
      <c r="M141" s="133"/>
    </row>
    <row r="142" spans="1:13" x14ac:dyDescent="0.25">
      <c r="A142" s="81" t="s">
        <v>119</v>
      </c>
      <c r="B142" s="66">
        <v>26417</v>
      </c>
      <c r="C142" s="64">
        <v>244</v>
      </c>
      <c r="D142" s="64">
        <v>227</v>
      </c>
      <c r="E142" s="63">
        <f>0+F142</f>
        <v>0</v>
      </c>
      <c r="F142" s="63">
        <f>0+G142+H142+J142</f>
        <v>0</v>
      </c>
      <c r="G142" s="133"/>
      <c r="H142" s="133"/>
      <c r="I142" s="61" t="s">
        <v>89</v>
      </c>
      <c r="J142" s="133"/>
      <c r="K142" s="61" t="s">
        <v>89</v>
      </c>
      <c r="L142" s="61" t="s">
        <v>89</v>
      </c>
      <c r="M142" s="61" t="s">
        <v>89</v>
      </c>
    </row>
    <row r="143" spans="1:13" x14ac:dyDescent="0.25">
      <c r="A143" s="81" t="s">
        <v>99</v>
      </c>
      <c r="B143" s="66">
        <v>26418</v>
      </c>
      <c r="C143" s="64">
        <v>244</v>
      </c>
      <c r="D143" s="64">
        <v>228</v>
      </c>
      <c r="E143" s="63">
        <f>0+F143</f>
        <v>0</v>
      </c>
      <c r="F143" s="63">
        <f>0+G143+H143+J143</f>
        <v>0</v>
      </c>
      <c r="G143" s="133"/>
      <c r="H143" s="133"/>
      <c r="I143" s="61" t="s">
        <v>89</v>
      </c>
      <c r="J143" s="133"/>
      <c r="K143" s="61" t="s">
        <v>89</v>
      </c>
      <c r="L143" s="61" t="s">
        <v>89</v>
      </c>
      <c r="M143" s="61" t="s">
        <v>89</v>
      </c>
    </row>
    <row r="144" spans="1:13" ht="45" x14ac:dyDescent="0.25">
      <c r="A144" s="81" t="s">
        <v>118</v>
      </c>
      <c r="B144" s="66">
        <v>26419</v>
      </c>
      <c r="C144" s="64">
        <v>244</v>
      </c>
      <c r="D144" s="64">
        <v>229</v>
      </c>
      <c r="E144" s="63">
        <f>0+F144</f>
        <v>1</v>
      </c>
      <c r="F144" s="63">
        <f>0+G144+J144</f>
        <v>1</v>
      </c>
      <c r="G144" s="133"/>
      <c r="H144" s="61" t="s">
        <v>89</v>
      </c>
      <c r="I144" s="61" t="s">
        <v>89</v>
      </c>
      <c r="J144" s="133">
        <v>1</v>
      </c>
      <c r="K144" s="61" t="s">
        <v>89</v>
      </c>
      <c r="L144" s="61" t="s">
        <v>89</v>
      </c>
      <c r="M144" s="61" t="s">
        <v>89</v>
      </c>
    </row>
    <row r="145" spans="1:13" ht="30" x14ac:dyDescent="0.25">
      <c r="A145" s="81" t="s">
        <v>117</v>
      </c>
      <c r="B145" s="66">
        <v>26420</v>
      </c>
      <c r="C145" s="64">
        <v>244</v>
      </c>
      <c r="D145" s="64">
        <v>267</v>
      </c>
      <c r="E145" s="63">
        <f>0+F145</f>
        <v>0</v>
      </c>
      <c r="F145" s="63">
        <f>0+G145+J145</f>
        <v>0</v>
      </c>
      <c r="G145" s="133"/>
      <c r="H145" s="61" t="s">
        <v>89</v>
      </c>
      <c r="I145" s="61" t="s">
        <v>89</v>
      </c>
      <c r="J145" s="133"/>
      <c r="K145" s="61" t="s">
        <v>89</v>
      </c>
      <c r="L145" s="61" t="s">
        <v>89</v>
      </c>
      <c r="M145" s="61" t="s">
        <v>89</v>
      </c>
    </row>
    <row r="146" spans="1:13" x14ac:dyDescent="0.25">
      <c r="A146" s="81" t="s">
        <v>98</v>
      </c>
      <c r="B146" s="66">
        <v>2642</v>
      </c>
      <c r="C146" s="64">
        <v>244</v>
      </c>
      <c r="D146" s="64">
        <v>310</v>
      </c>
      <c r="E146" s="63">
        <f>0+F146+M146</f>
        <v>250000</v>
      </c>
      <c r="F146" s="63">
        <f>0+G146+H146+J146</f>
        <v>250000</v>
      </c>
      <c r="G146" s="133"/>
      <c r="H146" s="133"/>
      <c r="I146" s="61" t="s">
        <v>89</v>
      </c>
      <c r="J146" s="133">
        <v>250000</v>
      </c>
      <c r="K146" s="133"/>
      <c r="L146" s="61" t="s">
        <v>89</v>
      </c>
      <c r="M146" s="61"/>
    </row>
    <row r="147" spans="1:13" x14ac:dyDescent="0.25">
      <c r="A147" s="81" t="s">
        <v>116</v>
      </c>
      <c r="B147" s="66">
        <v>2643</v>
      </c>
      <c r="C147" s="64">
        <v>244</v>
      </c>
      <c r="D147" s="64">
        <v>320</v>
      </c>
      <c r="E147" s="63">
        <f>0+F147</f>
        <v>0</v>
      </c>
      <c r="F147" s="63">
        <f>0+G147+H147+J147</f>
        <v>0</v>
      </c>
      <c r="G147" s="133"/>
      <c r="H147" s="133"/>
      <c r="I147" s="61" t="s">
        <v>89</v>
      </c>
      <c r="J147" s="133"/>
      <c r="K147" s="133"/>
      <c r="L147" s="61" t="s">
        <v>89</v>
      </c>
      <c r="M147" s="61" t="s">
        <v>89</v>
      </c>
    </row>
    <row r="148" spans="1:13" x14ac:dyDescent="0.25">
      <c r="A148" s="81" t="s">
        <v>115</v>
      </c>
      <c r="B148" s="66">
        <v>2644</v>
      </c>
      <c r="C148" s="64">
        <v>244</v>
      </c>
      <c r="D148" s="64">
        <v>340</v>
      </c>
      <c r="E148" s="63">
        <f>0+F148+M148</f>
        <v>570000</v>
      </c>
      <c r="F148" s="63">
        <f>0+G148+H148+J148</f>
        <v>570000</v>
      </c>
      <c r="G148" s="63">
        <f>0+G149+G150+G151+G152+G153+G154+G155+G156</f>
        <v>0</v>
      </c>
      <c r="H148" s="63">
        <f>0+H150+H151+H152+H153+H154+H155+H156</f>
        <v>0</v>
      </c>
      <c r="I148" s="78" t="s">
        <v>89</v>
      </c>
      <c r="J148" s="63">
        <f>0+J149+J150+J151+J152+J153+J154+J155+J156</f>
        <v>570000</v>
      </c>
      <c r="K148" s="63">
        <f>0+K149+K152+K153+K154+K155+K156</f>
        <v>0</v>
      </c>
      <c r="L148" s="78" t="s">
        <v>89</v>
      </c>
      <c r="M148" s="63">
        <f>0+M156</f>
        <v>0</v>
      </c>
    </row>
    <row r="149" spans="1:13" ht="14.25" customHeight="1" x14ac:dyDescent="0.25">
      <c r="A149" s="136" t="s">
        <v>114</v>
      </c>
      <c r="B149" s="66">
        <v>26441</v>
      </c>
      <c r="C149" s="64">
        <v>244</v>
      </c>
      <c r="D149" s="64">
        <v>341</v>
      </c>
      <c r="E149" s="63">
        <f t="shared" ref="E149:E155" si="7">0+F149</f>
        <v>0</v>
      </c>
      <c r="F149" s="63">
        <f>0+G149+J149</f>
        <v>0</v>
      </c>
      <c r="G149" s="133"/>
      <c r="H149" s="61" t="s">
        <v>89</v>
      </c>
      <c r="I149" s="61" t="s">
        <v>89</v>
      </c>
      <c r="J149" s="133"/>
      <c r="K149" s="133"/>
      <c r="L149" s="61" t="s">
        <v>89</v>
      </c>
      <c r="M149" s="61" t="s">
        <v>89</v>
      </c>
    </row>
    <row r="150" spans="1:13" ht="14.25" customHeight="1" x14ac:dyDescent="0.25">
      <c r="A150" s="136" t="s">
        <v>113</v>
      </c>
      <c r="B150" s="66">
        <v>26442</v>
      </c>
      <c r="C150" s="64">
        <v>244</v>
      </c>
      <c r="D150" s="64">
        <v>342</v>
      </c>
      <c r="E150" s="63">
        <f t="shared" si="7"/>
        <v>0</v>
      </c>
      <c r="F150" s="63">
        <f t="shared" ref="F150:F156" si="8">0+G150+H150+J150</f>
        <v>0</v>
      </c>
      <c r="G150" s="133"/>
      <c r="H150" s="133"/>
      <c r="I150" s="61" t="s">
        <v>89</v>
      </c>
      <c r="J150" s="133"/>
      <c r="K150" s="61" t="s">
        <v>89</v>
      </c>
      <c r="L150" s="61" t="s">
        <v>89</v>
      </c>
      <c r="M150" s="61" t="s">
        <v>89</v>
      </c>
    </row>
    <row r="151" spans="1:13" ht="14.25" customHeight="1" x14ac:dyDescent="0.25">
      <c r="A151" s="136" t="s">
        <v>112</v>
      </c>
      <c r="B151" s="66">
        <v>26443</v>
      </c>
      <c r="C151" s="64">
        <v>244</v>
      </c>
      <c r="D151" s="64">
        <v>343</v>
      </c>
      <c r="E151" s="63">
        <f t="shared" si="7"/>
        <v>0</v>
      </c>
      <c r="F151" s="63">
        <f t="shared" si="8"/>
        <v>0</v>
      </c>
      <c r="G151" s="133"/>
      <c r="H151" s="133"/>
      <c r="I151" s="61" t="s">
        <v>89</v>
      </c>
      <c r="J151" s="133"/>
      <c r="K151" s="61" t="s">
        <v>89</v>
      </c>
      <c r="L151" s="61" t="s">
        <v>89</v>
      </c>
      <c r="M151" s="61" t="s">
        <v>89</v>
      </c>
    </row>
    <row r="152" spans="1:13" ht="14.25" customHeight="1" x14ac:dyDescent="0.25">
      <c r="A152" s="136" t="s">
        <v>111</v>
      </c>
      <c r="B152" s="66">
        <v>26444</v>
      </c>
      <c r="C152" s="64">
        <v>244</v>
      </c>
      <c r="D152" s="64">
        <v>344</v>
      </c>
      <c r="E152" s="63">
        <f t="shared" si="7"/>
        <v>0</v>
      </c>
      <c r="F152" s="63">
        <f t="shared" si="8"/>
        <v>0</v>
      </c>
      <c r="G152" s="133"/>
      <c r="H152" s="133"/>
      <c r="I152" s="61" t="s">
        <v>89</v>
      </c>
      <c r="J152" s="133"/>
      <c r="K152" s="133"/>
      <c r="L152" s="61" t="s">
        <v>89</v>
      </c>
      <c r="M152" s="61" t="s">
        <v>89</v>
      </c>
    </row>
    <row r="153" spans="1:13" ht="14.25" customHeight="1" x14ac:dyDescent="0.25">
      <c r="A153" s="136" t="s">
        <v>110</v>
      </c>
      <c r="B153" s="66">
        <v>26445</v>
      </c>
      <c r="C153" s="64">
        <v>244</v>
      </c>
      <c r="D153" s="64">
        <v>345</v>
      </c>
      <c r="E153" s="63">
        <f t="shared" si="7"/>
        <v>0</v>
      </c>
      <c r="F153" s="63">
        <f t="shared" si="8"/>
        <v>0</v>
      </c>
      <c r="G153" s="133"/>
      <c r="H153" s="133"/>
      <c r="I153" s="61" t="s">
        <v>89</v>
      </c>
      <c r="J153" s="133"/>
      <c r="K153" s="133"/>
      <c r="L153" s="61" t="s">
        <v>89</v>
      </c>
      <c r="M153" s="61" t="s">
        <v>89</v>
      </c>
    </row>
    <row r="154" spans="1:13" ht="14.25" customHeight="1" x14ac:dyDescent="0.25">
      <c r="A154" s="136" t="s">
        <v>109</v>
      </c>
      <c r="B154" s="66">
        <v>26446</v>
      </c>
      <c r="C154" s="64">
        <v>244</v>
      </c>
      <c r="D154" s="64">
        <v>346</v>
      </c>
      <c r="E154" s="63">
        <f t="shared" si="7"/>
        <v>520000</v>
      </c>
      <c r="F154" s="63">
        <f t="shared" si="8"/>
        <v>520000</v>
      </c>
      <c r="G154" s="133"/>
      <c r="H154" s="133"/>
      <c r="I154" s="61" t="s">
        <v>89</v>
      </c>
      <c r="J154" s="133">
        <v>520000</v>
      </c>
      <c r="K154" s="133"/>
      <c r="L154" s="61" t="s">
        <v>89</v>
      </c>
      <c r="M154" s="61" t="s">
        <v>89</v>
      </c>
    </row>
    <row r="155" spans="1:13" ht="30" x14ac:dyDescent="0.25">
      <c r="A155" s="136" t="s">
        <v>108</v>
      </c>
      <c r="B155" s="66">
        <v>26447</v>
      </c>
      <c r="C155" s="64">
        <v>244</v>
      </c>
      <c r="D155" s="64">
        <v>347</v>
      </c>
      <c r="E155" s="63">
        <f t="shared" si="7"/>
        <v>0</v>
      </c>
      <c r="F155" s="63">
        <f t="shared" si="8"/>
        <v>0</v>
      </c>
      <c r="G155" s="133"/>
      <c r="H155" s="133"/>
      <c r="I155" s="61" t="s">
        <v>89</v>
      </c>
      <c r="J155" s="133"/>
      <c r="K155" s="133"/>
      <c r="L155" s="61" t="s">
        <v>89</v>
      </c>
      <c r="M155" s="61" t="s">
        <v>89</v>
      </c>
    </row>
    <row r="156" spans="1:13" ht="30" x14ac:dyDescent="0.25">
      <c r="A156" s="136" t="s">
        <v>107</v>
      </c>
      <c r="B156" s="66">
        <v>26448</v>
      </c>
      <c r="C156" s="64">
        <v>244</v>
      </c>
      <c r="D156" s="64">
        <v>349</v>
      </c>
      <c r="E156" s="63">
        <f>0+F156+M156</f>
        <v>50000</v>
      </c>
      <c r="F156" s="63">
        <f t="shared" si="8"/>
        <v>50000</v>
      </c>
      <c r="G156" s="133"/>
      <c r="H156" s="133"/>
      <c r="I156" s="61" t="s">
        <v>89</v>
      </c>
      <c r="J156" s="133">
        <v>50000</v>
      </c>
      <c r="K156" s="133"/>
      <c r="L156" s="61" t="s">
        <v>89</v>
      </c>
      <c r="M156" s="133"/>
    </row>
    <row r="157" spans="1:13" ht="30" x14ac:dyDescent="0.25">
      <c r="A157" s="81" t="s">
        <v>260</v>
      </c>
      <c r="B157" s="66">
        <v>2645</v>
      </c>
      <c r="C157" s="64">
        <v>244</v>
      </c>
      <c r="D157" s="83">
        <v>350</v>
      </c>
      <c r="E157" s="63">
        <f t="shared" ref="E157:E165" si="9">0+F157</f>
        <v>0</v>
      </c>
      <c r="F157" s="63">
        <f>0+J157</f>
        <v>0</v>
      </c>
      <c r="G157" s="78" t="s">
        <v>89</v>
      </c>
      <c r="H157" s="78" t="s">
        <v>89</v>
      </c>
      <c r="I157" s="78" t="s">
        <v>89</v>
      </c>
      <c r="J157" s="63">
        <f>0+J158+J159</f>
        <v>0</v>
      </c>
      <c r="K157" s="78" t="s">
        <v>89</v>
      </c>
      <c r="L157" s="78" t="s">
        <v>89</v>
      </c>
      <c r="M157" s="78" t="s">
        <v>89</v>
      </c>
    </row>
    <row r="158" spans="1:13" ht="45" x14ac:dyDescent="0.25">
      <c r="A158" s="136" t="s">
        <v>104</v>
      </c>
      <c r="B158" s="66">
        <v>26451</v>
      </c>
      <c r="C158" s="64">
        <v>244</v>
      </c>
      <c r="D158" s="64">
        <v>352</v>
      </c>
      <c r="E158" s="63">
        <f t="shared" si="9"/>
        <v>0</v>
      </c>
      <c r="F158" s="63">
        <f>0+J158</f>
        <v>0</v>
      </c>
      <c r="G158" s="61" t="s">
        <v>89</v>
      </c>
      <c r="H158" s="61" t="s">
        <v>89</v>
      </c>
      <c r="I158" s="61" t="s">
        <v>89</v>
      </c>
      <c r="J158" s="133"/>
      <c r="K158" s="61" t="s">
        <v>89</v>
      </c>
      <c r="L158" s="61" t="s">
        <v>89</v>
      </c>
      <c r="M158" s="61" t="s">
        <v>89</v>
      </c>
    </row>
    <row r="159" spans="1:13" ht="45" x14ac:dyDescent="0.25">
      <c r="A159" s="136" t="s">
        <v>105</v>
      </c>
      <c r="B159" s="66">
        <v>26452</v>
      </c>
      <c r="C159" s="64">
        <v>244</v>
      </c>
      <c r="D159" s="64">
        <v>353</v>
      </c>
      <c r="E159" s="63">
        <f t="shared" si="9"/>
        <v>0</v>
      </c>
      <c r="F159" s="63">
        <f>0+J159</f>
        <v>0</v>
      </c>
      <c r="G159" s="61" t="s">
        <v>89</v>
      </c>
      <c r="H159" s="61" t="s">
        <v>89</v>
      </c>
      <c r="I159" s="61" t="s">
        <v>89</v>
      </c>
      <c r="J159" s="133"/>
      <c r="K159" s="61" t="s">
        <v>89</v>
      </c>
      <c r="L159" s="61" t="s">
        <v>89</v>
      </c>
      <c r="M159" s="61" t="s">
        <v>89</v>
      </c>
    </row>
    <row r="160" spans="1:13" x14ac:dyDescent="0.25">
      <c r="A160" s="89" t="s">
        <v>103</v>
      </c>
      <c r="B160" s="87">
        <v>2660</v>
      </c>
      <c r="C160" s="86">
        <v>247</v>
      </c>
      <c r="D160" s="86" t="s">
        <v>89</v>
      </c>
      <c r="E160" s="63">
        <f t="shared" si="9"/>
        <v>1408283.55</v>
      </c>
      <c r="F160" s="63">
        <f>0+G160+H160+J160</f>
        <v>1408283.55</v>
      </c>
      <c r="G160" s="78">
        <f>0+G161</f>
        <v>848283.55</v>
      </c>
      <c r="H160" s="78">
        <f>0+H161</f>
        <v>0</v>
      </c>
      <c r="I160" s="78" t="s">
        <v>89</v>
      </c>
      <c r="J160" s="78">
        <f>0+J161</f>
        <v>560000</v>
      </c>
      <c r="K160" s="78">
        <f>0+K161</f>
        <v>0</v>
      </c>
      <c r="L160" s="78" t="s">
        <v>89</v>
      </c>
      <c r="M160" s="78" t="s">
        <v>89</v>
      </c>
    </row>
    <row r="161" spans="1:13" ht="30" x14ac:dyDescent="0.25">
      <c r="A161" s="88" t="s">
        <v>265</v>
      </c>
      <c r="B161" s="87">
        <v>26601</v>
      </c>
      <c r="C161" s="86">
        <v>247</v>
      </c>
      <c r="D161" s="86">
        <v>223</v>
      </c>
      <c r="E161" s="63">
        <f t="shared" si="9"/>
        <v>1408283.55</v>
      </c>
      <c r="F161" s="63">
        <f>0+G161+H161+J161</f>
        <v>1408283.55</v>
      </c>
      <c r="G161" s="135">
        <v>848283.55</v>
      </c>
      <c r="H161" s="135"/>
      <c r="I161" s="61" t="s">
        <v>89</v>
      </c>
      <c r="J161" s="135">
        <v>560000</v>
      </c>
      <c r="K161" s="135"/>
      <c r="L161" s="61" t="s">
        <v>89</v>
      </c>
      <c r="M161" s="61" t="s">
        <v>89</v>
      </c>
    </row>
    <row r="162" spans="1:13" ht="30" x14ac:dyDescent="0.25">
      <c r="A162" s="80" t="s">
        <v>101</v>
      </c>
      <c r="B162" s="66">
        <v>2700</v>
      </c>
      <c r="C162" s="64">
        <v>400</v>
      </c>
      <c r="D162" s="64" t="s">
        <v>89</v>
      </c>
      <c r="E162" s="63">
        <f t="shared" si="9"/>
        <v>0</v>
      </c>
      <c r="F162" s="63">
        <f>0+I162</f>
        <v>0</v>
      </c>
      <c r="G162" s="78" t="s">
        <v>89</v>
      </c>
      <c r="H162" s="78" t="s">
        <v>89</v>
      </c>
      <c r="I162" s="63">
        <f>0+I163</f>
        <v>0</v>
      </c>
      <c r="J162" s="78" t="s">
        <v>89</v>
      </c>
      <c r="K162" s="78" t="s">
        <v>89</v>
      </c>
      <c r="L162" s="78" t="s">
        <v>89</v>
      </c>
      <c r="M162" s="78" t="s">
        <v>89</v>
      </c>
    </row>
    <row r="163" spans="1:13" ht="45" x14ac:dyDescent="0.25">
      <c r="A163" s="79" t="s">
        <v>100</v>
      </c>
      <c r="B163" s="66">
        <v>2720</v>
      </c>
      <c r="C163" s="64">
        <v>407</v>
      </c>
      <c r="D163" s="64" t="s">
        <v>89</v>
      </c>
      <c r="E163" s="63">
        <f t="shared" si="9"/>
        <v>0</v>
      </c>
      <c r="F163" s="63">
        <f>0+I163</f>
        <v>0</v>
      </c>
      <c r="G163" s="78" t="s">
        <v>89</v>
      </c>
      <c r="H163" s="78" t="s">
        <v>89</v>
      </c>
      <c r="I163" s="63">
        <f>0+I164+I165</f>
        <v>0</v>
      </c>
      <c r="J163" s="78" t="s">
        <v>89</v>
      </c>
      <c r="K163" s="78" t="s">
        <v>89</v>
      </c>
      <c r="L163" s="78" t="s">
        <v>89</v>
      </c>
      <c r="M163" s="78" t="s">
        <v>89</v>
      </c>
    </row>
    <row r="164" spans="1:13" x14ac:dyDescent="0.25">
      <c r="A164" s="77" t="s">
        <v>99</v>
      </c>
      <c r="B164" s="66">
        <v>27201</v>
      </c>
      <c r="C164" s="64">
        <v>407</v>
      </c>
      <c r="D164" s="65">
        <v>228</v>
      </c>
      <c r="E164" s="63">
        <f t="shared" si="9"/>
        <v>0</v>
      </c>
      <c r="F164" s="63">
        <f>0+I164</f>
        <v>0</v>
      </c>
      <c r="G164" s="61" t="s">
        <v>89</v>
      </c>
      <c r="H164" s="61" t="s">
        <v>89</v>
      </c>
      <c r="I164" s="133"/>
      <c r="J164" s="61" t="s">
        <v>89</v>
      </c>
      <c r="K164" s="61" t="s">
        <v>89</v>
      </c>
      <c r="L164" s="61" t="s">
        <v>89</v>
      </c>
      <c r="M164" s="61" t="s">
        <v>89</v>
      </c>
    </row>
    <row r="165" spans="1:13" x14ac:dyDescent="0.25">
      <c r="A165" s="77" t="s">
        <v>98</v>
      </c>
      <c r="B165" s="66">
        <v>27202</v>
      </c>
      <c r="C165" s="64">
        <v>407</v>
      </c>
      <c r="D165" s="65">
        <v>310</v>
      </c>
      <c r="E165" s="63">
        <f t="shared" si="9"/>
        <v>0</v>
      </c>
      <c r="F165" s="63">
        <f>0+I165</f>
        <v>0</v>
      </c>
      <c r="G165" s="61" t="s">
        <v>89</v>
      </c>
      <c r="H165" s="61" t="s">
        <v>89</v>
      </c>
      <c r="I165" s="133"/>
      <c r="J165" s="61" t="s">
        <v>89</v>
      </c>
      <c r="K165" s="61" t="s">
        <v>89</v>
      </c>
      <c r="L165" s="61" t="s">
        <v>89</v>
      </c>
      <c r="M165" s="61" t="s">
        <v>89</v>
      </c>
    </row>
    <row r="166" spans="1:13" x14ac:dyDescent="0.25">
      <c r="A166" s="76" t="s">
        <v>97</v>
      </c>
      <c r="B166" s="70">
        <v>3000</v>
      </c>
      <c r="C166" s="75">
        <v>100</v>
      </c>
      <c r="D166" s="64" t="s">
        <v>89</v>
      </c>
      <c r="E166" s="69">
        <f>0+F166+M166</f>
        <v>0</v>
      </c>
      <c r="F166" s="69">
        <f>0+J166</f>
        <v>0</v>
      </c>
      <c r="G166" s="69" t="s">
        <v>89</v>
      </c>
      <c r="H166" s="69" t="s">
        <v>89</v>
      </c>
      <c r="I166" s="69" t="s">
        <v>89</v>
      </c>
      <c r="J166" s="69">
        <f>0+J167+J168+J169+J170</f>
        <v>0</v>
      </c>
      <c r="K166" s="69">
        <f>0+K167+K168+K169+K170</f>
        <v>0</v>
      </c>
      <c r="L166" s="69" t="s">
        <v>89</v>
      </c>
      <c r="M166" s="69">
        <f>0+M167+M168+M169+M170</f>
        <v>0</v>
      </c>
    </row>
    <row r="167" spans="1:13" ht="30" x14ac:dyDescent="0.25">
      <c r="A167" s="74" t="s">
        <v>96</v>
      </c>
      <c r="B167" s="72">
        <v>3010</v>
      </c>
      <c r="C167" s="64">
        <v>180</v>
      </c>
      <c r="D167" s="64">
        <v>189</v>
      </c>
      <c r="E167" s="63">
        <f>0+F167+M167</f>
        <v>0</v>
      </c>
      <c r="F167" s="63">
        <f>0+J167</f>
        <v>0</v>
      </c>
      <c r="G167" s="61" t="s">
        <v>89</v>
      </c>
      <c r="H167" s="61" t="s">
        <v>89</v>
      </c>
      <c r="I167" s="61" t="s">
        <v>89</v>
      </c>
      <c r="J167" s="133"/>
      <c r="K167" s="133"/>
      <c r="L167" s="61" t="s">
        <v>89</v>
      </c>
      <c r="M167" s="133"/>
    </row>
    <row r="168" spans="1:13" x14ac:dyDescent="0.25">
      <c r="A168" s="73" t="s">
        <v>95</v>
      </c>
      <c r="B168" s="72">
        <v>3020</v>
      </c>
      <c r="C168" s="64">
        <v>180</v>
      </c>
      <c r="D168" s="64">
        <v>189</v>
      </c>
      <c r="E168" s="63">
        <f>0+F168+M168</f>
        <v>0</v>
      </c>
      <c r="F168" s="63">
        <f>0+J168</f>
        <v>0</v>
      </c>
      <c r="G168" s="61" t="s">
        <v>89</v>
      </c>
      <c r="H168" s="61" t="s">
        <v>89</v>
      </c>
      <c r="I168" s="61" t="s">
        <v>89</v>
      </c>
      <c r="J168" s="133"/>
      <c r="K168" s="133"/>
      <c r="L168" s="61" t="s">
        <v>89</v>
      </c>
      <c r="M168" s="133"/>
    </row>
    <row r="169" spans="1:13" x14ac:dyDescent="0.25">
      <c r="A169" s="73" t="s">
        <v>94</v>
      </c>
      <c r="B169" s="72">
        <v>3030</v>
      </c>
      <c r="C169" s="65">
        <v>180</v>
      </c>
      <c r="D169" s="64">
        <v>189</v>
      </c>
      <c r="E169" s="63">
        <f>0+F169+M169</f>
        <v>0</v>
      </c>
      <c r="F169" s="63">
        <f>0+J169</f>
        <v>0</v>
      </c>
      <c r="G169" s="61" t="s">
        <v>89</v>
      </c>
      <c r="H169" s="61" t="s">
        <v>89</v>
      </c>
      <c r="I169" s="61" t="s">
        <v>89</v>
      </c>
      <c r="J169" s="133"/>
      <c r="K169" s="133"/>
      <c r="L169" s="61" t="s">
        <v>89</v>
      </c>
      <c r="M169" s="133"/>
    </row>
    <row r="170" spans="1:13" x14ac:dyDescent="0.25">
      <c r="A170" s="73" t="s">
        <v>93</v>
      </c>
      <c r="B170" s="72">
        <v>3040</v>
      </c>
      <c r="C170" s="65">
        <v>130</v>
      </c>
      <c r="D170" s="64">
        <v>131</v>
      </c>
      <c r="E170" s="63">
        <f>0+F170+M170</f>
        <v>0</v>
      </c>
      <c r="F170" s="63">
        <f>0+J170</f>
        <v>0</v>
      </c>
      <c r="G170" s="61" t="s">
        <v>89</v>
      </c>
      <c r="H170" s="61" t="s">
        <v>89</v>
      </c>
      <c r="I170" s="61" t="s">
        <v>89</v>
      </c>
      <c r="J170" s="133"/>
      <c r="K170" s="133"/>
      <c r="L170" s="61" t="s">
        <v>89</v>
      </c>
      <c r="M170" s="133"/>
    </row>
    <row r="171" spans="1:13" x14ac:dyDescent="0.25">
      <c r="A171" s="71" t="s">
        <v>92</v>
      </c>
      <c r="B171" s="70">
        <v>4000</v>
      </c>
      <c r="C171" s="65" t="s">
        <v>89</v>
      </c>
      <c r="D171" s="64" t="s">
        <v>89</v>
      </c>
      <c r="E171" s="69">
        <f>0+F171</f>
        <v>0</v>
      </c>
      <c r="F171" s="69">
        <f>0+H171</f>
        <v>0</v>
      </c>
      <c r="G171" s="68" t="s">
        <v>89</v>
      </c>
      <c r="H171" s="69">
        <f>0+H172</f>
        <v>0</v>
      </c>
      <c r="I171" s="69">
        <f>0+I172</f>
        <v>0</v>
      </c>
      <c r="J171" s="68" t="s">
        <v>89</v>
      </c>
      <c r="K171" s="68" t="s">
        <v>89</v>
      </c>
      <c r="L171" s="68" t="s">
        <v>89</v>
      </c>
      <c r="M171" s="68" t="s">
        <v>89</v>
      </c>
    </row>
    <row r="172" spans="1:13" ht="30" x14ac:dyDescent="0.25">
      <c r="A172" s="67" t="s">
        <v>91</v>
      </c>
      <c r="B172" s="66">
        <v>4010</v>
      </c>
      <c r="C172" s="65">
        <v>610</v>
      </c>
      <c r="D172" s="64" t="s">
        <v>89</v>
      </c>
      <c r="E172" s="63">
        <f>0+F172</f>
        <v>0</v>
      </c>
      <c r="F172" s="63">
        <f>0+H172+I172</f>
        <v>0</v>
      </c>
      <c r="G172" s="61" t="s">
        <v>89</v>
      </c>
      <c r="H172" s="133"/>
      <c r="I172" s="62"/>
      <c r="J172" s="61" t="s">
        <v>89</v>
      </c>
      <c r="K172" s="61" t="s">
        <v>89</v>
      </c>
      <c r="L172" s="61" t="s">
        <v>89</v>
      </c>
      <c r="M172" s="61" t="s">
        <v>89</v>
      </c>
    </row>
    <row r="173" spans="1:13" ht="30" x14ac:dyDescent="0.25">
      <c r="A173" s="67" t="s">
        <v>90</v>
      </c>
      <c r="B173" s="66">
        <v>7000</v>
      </c>
      <c r="C173" s="65" t="s">
        <v>89</v>
      </c>
      <c r="D173" s="64" t="s">
        <v>89</v>
      </c>
      <c r="E173" s="63">
        <f>0+F173</f>
        <v>0</v>
      </c>
      <c r="F173" s="133"/>
      <c r="G173" s="61" t="s">
        <v>89</v>
      </c>
      <c r="H173" s="61" t="s">
        <v>89</v>
      </c>
      <c r="I173" s="61" t="s">
        <v>89</v>
      </c>
      <c r="J173" s="61" t="s">
        <v>89</v>
      </c>
      <c r="K173" s="61" t="s">
        <v>89</v>
      </c>
      <c r="L173" s="61" t="s">
        <v>89</v>
      </c>
      <c r="M173" s="61" t="s">
        <v>89</v>
      </c>
    </row>
    <row r="174" spans="1:13" s="54" customFormat="1" x14ac:dyDescent="0.2">
      <c r="A174" s="60"/>
      <c r="B174" s="59"/>
      <c r="C174" s="58"/>
      <c r="D174" s="58"/>
      <c r="E174" s="57"/>
      <c r="F174" s="57"/>
      <c r="G174" s="55"/>
      <c r="H174" s="55"/>
      <c r="I174" s="55"/>
      <c r="J174" s="55"/>
      <c r="K174" s="56"/>
      <c r="L174" s="55"/>
      <c r="M174" s="55"/>
    </row>
    <row r="176" spans="1:13" x14ac:dyDescent="0.25">
      <c r="A176" s="361"/>
      <c r="B176" s="361"/>
      <c r="C176" s="361"/>
      <c r="D176" s="361"/>
      <c r="E176" s="361"/>
      <c r="F176" s="361"/>
      <c r="G176" s="361"/>
      <c r="I176" s="4" t="s">
        <v>86</v>
      </c>
      <c r="L176" s="353"/>
      <c r="M176" s="353"/>
    </row>
    <row r="177" spans="1:13" x14ac:dyDescent="0.25">
      <c r="D177" s="4"/>
      <c r="E177" s="50"/>
      <c r="F177" s="50"/>
      <c r="I177" s="144" t="s">
        <v>74</v>
      </c>
      <c r="L177" s="355" t="s">
        <v>85</v>
      </c>
      <c r="M177" s="355"/>
    </row>
    <row r="178" spans="1:13" x14ac:dyDescent="0.25">
      <c r="A178" s="361"/>
      <c r="B178" s="361"/>
      <c r="C178" s="361"/>
      <c r="D178" s="361"/>
      <c r="E178" s="361"/>
      <c r="F178" s="361"/>
      <c r="G178" s="361"/>
      <c r="H178" s="361"/>
      <c r="I178" s="143" t="s">
        <v>86</v>
      </c>
      <c r="L178" s="353"/>
      <c r="M178" s="353"/>
    </row>
    <row r="179" spans="1:13" x14ac:dyDescent="0.25">
      <c r="D179" s="4"/>
      <c r="E179" s="50"/>
      <c r="F179" s="50"/>
      <c r="I179" s="143" t="s">
        <v>74</v>
      </c>
      <c r="L179" s="354" t="s">
        <v>85</v>
      </c>
      <c r="M179" s="354"/>
    </row>
    <row r="180" spans="1:13" x14ac:dyDescent="0.25">
      <c r="A180" s="361"/>
      <c r="B180" s="361"/>
      <c r="C180" s="361"/>
      <c r="D180" s="361"/>
      <c r="E180" s="361"/>
      <c r="F180" s="361"/>
      <c r="G180" s="361"/>
      <c r="H180" s="361"/>
      <c r="I180" s="143" t="s">
        <v>86</v>
      </c>
      <c r="L180" s="353"/>
      <c r="M180" s="353"/>
    </row>
    <row r="181" spans="1:13" x14ac:dyDescent="0.25">
      <c r="D181" s="4"/>
      <c r="E181" s="50"/>
      <c r="F181" s="50"/>
      <c r="I181" s="143" t="s">
        <v>74</v>
      </c>
      <c r="L181" s="354" t="s">
        <v>85</v>
      </c>
      <c r="M181" s="354"/>
    </row>
    <row r="182" spans="1:13" x14ac:dyDescent="0.25">
      <c r="A182" s="145"/>
      <c r="D182" s="4"/>
      <c r="E182" s="50"/>
      <c r="F182" s="50"/>
      <c r="I182" s="143" t="s">
        <v>86</v>
      </c>
      <c r="L182" s="353"/>
      <c r="M182" s="353"/>
    </row>
    <row r="183" spans="1:13" x14ac:dyDescent="0.25">
      <c r="A183" s="52"/>
      <c r="B183" s="51"/>
      <c r="D183" s="4"/>
      <c r="E183" s="50"/>
      <c r="F183" s="50"/>
      <c r="I183" s="143" t="s">
        <v>74</v>
      </c>
      <c r="L183" s="354" t="s">
        <v>85</v>
      </c>
      <c r="M183" s="354"/>
    </row>
    <row r="184" spans="1:13" x14ac:dyDescent="0.25">
      <c r="A184" s="49"/>
      <c r="B184" s="51"/>
    </row>
  </sheetData>
  <mergeCells count="27">
    <mergeCell ref="E4:E7"/>
    <mergeCell ref="G5:K5"/>
    <mergeCell ref="A180:H180"/>
    <mergeCell ref="A2:M2"/>
    <mergeCell ref="A4:A7"/>
    <mergeCell ref="G6:G7"/>
    <mergeCell ref="C4:C7"/>
    <mergeCell ref="A178:H178"/>
    <mergeCell ref="A176:G176"/>
    <mergeCell ref="J3:K3"/>
    <mergeCell ref="H6:H7"/>
    <mergeCell ref="I6:I7"/>
    <mergeCell ref="G4:K4"/>
    <mergeCell ref="B4:B7"/>
    <mergeCell ref="D4:D7"/>
    <mergeCell ref="M5:M7"/>
    <mergeCell ref="L5:L7"/>
    <mergeCell ref="F5:F7"/>
    <mergeCell ref="L182:M182"/>
    <mergeCell ref="L183:M183"/>
    <mergeCell ref="L176:M176"/>
    <mergeCell ref="L177:M177"/>
    <mergeCell ref="L178:M178"/>
    <mergeCell ref="L179:M179"/>
    <mergeCell ref="L180:M180"/>
    <mergeCell ref="L181:M181"/>
    <mergeCell ref="J6:K6"/>
  </mergeCells>
  <pageMargins left="0.70866141732283472" right="0.39370078740157483" top="0.74803149606299213" bottom="0.74803149606299213" header="0.31496062992125984" footer="0.31496062992125984"/>
  <pageSetup paperSize="9" scale="33" fitToWidth="0" fitToHeight="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4"/>
  <sheetViews>
    <sheetView zoomScale="90" zoomScaleNormal="90" workbookViewId="0">
      <pane ySplit="7" topLeftCell="A8" activePane="bottomLeft" state="frozen"/>
      <selection activeCell="C1" sqref="C1"/>
      <selection pane="bottomLeft"/>
    </sheetView>
  </sheetViews>
  <sheetFormatPr defaultRowHeight="15" x14ac:dyDescent="0.25"/>
  <cols>
    <col min="1" max="1" width="58.140625" style="4" customWidth="1"/>
    <col min="2" max="2" width="8.140625" style="47" customWidth="1"/>
    <col min="3" max="3" width="13.42578125" style="4" customWidth="1"/>
    <col min="4" max="4" width="10.5703125" style="5" customWidth="1"/>
    <col min="5" max="6" width="17.28515625" style="46" customWidth="1"/>
    <col min="7" max="7" width="17.28515625" style="4" customWidth="1"/>
    <col min="8" max="8" width="22" style="4" customWidth="1"/>
    <col min="9" max="13" width="17.42578125" style="4" customWidth="1"/>
    <col min="14" max="16384" width="9.140625" style="4"/>
  </cols>
  <sheetData>
    <row r="1" spans="1:13" ht="6" customHeight="1" x14ac:dyDescent="0.25">
      <c r="A1" s="115"/>
      <c r="B1" s="127"/>
      <c r="C1" s="126"/>
      <c r="D1" s="115"/>
      <c r="E1" s="125"/>
      <c r="F1" s="125"/>
      <c r="G1" s="115"/>
      <c r="H1" s="124"/>
      <c r="I1" s="124"/>
      <c r="J1" s="123"/>
      <c r="K1" s="123"/>
      <c r="L1" s="123"/>
      <c r="M1" s="122"/>
    </row>
    <row r="2" spans="1:13" ht="15" customHeight="1" x14ac:dyDescent="0.25">
      <c r="A2" s="362" t="s">
        <v>268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x14ac:dyDescent="0.25">
      <c r="A3" s="120"/>
      <c r="B3" s="121"/>
      <c r="C3" s="120"/>
      <c r="D3" s="120"/>
      <c r="E3" s="119"/>
      <c r="F3" s="119"/>
      <c r="G3" s="118"/>
      <c r="H3" s="117"/>
      <c r="I3" s="117"/>
      <c r="J3" s="366"/>
      <c r="K3" s="366"/>
      <c r="L3" s="152"/>
      <c r="M3" s="115"/>
    </row>
    <row r="4" spans="1:13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50" t="s">
        <v>254</v>
      </c>
      <c r="F4" s="114"/>
      <c r="G4" s="359" t="s">
        <v>253</v>
      </c>
      <c r="H4" s="359"/>
      <c r="I4" s="359"/>
      <c r="J4" s="359"/>
      <c r="K4" s="359"/>
      <c r="L4" s="113"/>
      <c r="M4" s="112"/>
    </row>
    <row r="5" spans="1:13" ht="15" customHeight="1" x14ac:dyDescent="0.25">
      <c r="A5" s="363"/>
      <c r="B5" s="363"/>
      <c r="C5" s="363"/>
      <c r="D5" s="370"/>
      <c r="E5" s="351"/>
      <c r="F5" s="350" t="s">
        <v>252</v>
      </c>
      <c r="G5" s="358" t="s">
        <v>251</v>
      </c>
      <c r="H5" s="359"/>
      <c r="I5" s="359"/>
      <c r="J5" s="359"/>
      <c r="K5" s="360"/>
      <c r="L5" s="347" t="s">
        <v>250</v>
      </c>
      <c r="M5" s="347" t="s">
        <v>249</v>
      </c>
    </row>
    <row r="6" spans="1:13" ht="105.75" customHeight="1" x14ac:dyDescent="0.25">
      <c r="A6" s="363"/>
      <c r="B6" s="363"/>
      <c r="C6" s="363"/>
      <c r="D6" s="370"/>
      <c r="E6" s="351"/>
      <c r="F6" s="351"/>
      <c r="G6" s="364" t="s">
        <v>248</v>
      </c>
      <c r="H6" s="367" t="s">
        <v>247</v>
      </c>
      <c r="I6" s="367" t="s">
        <v>246</v>
      </c>
      <c r="J6" s="356" t="s">
        <v>245</v>
      </c>
      <c r="K6" s="357"/>
      <c r="L6" s="348"/>
      <c r="M6" s="348"/>
    </row>
    <row r="7" spans="1:13" ht="18.75" customHeight="1" x14ac:dyDescent="0.25">
      <c r="A7" s="363"/>
      <c r="B7" s="363"/>
      <c r="C7" s="363"/>
      <c r="D7" s="371"/>
      <c r="E7" s="352"/>
      <c r="F7" s="352"/>
      <c r="G7" s="365"/>
      <c r="H7" s="368"/>
      <c r="I7" s="368"/>
      <c r="J7" s="111" t="s">
        <v>244</v>
      </c>
      <c r="K7" s="111" t="s">
        <v>243</v>
      </c>
      <c r="L7" s="349"/>
      <c r="M7" s="349"/>
    </row>
    <row r="8" spans="1:13" x14ac:dyDescent="0.25">
      <c r="A8" s="151">
        <v>1</v>
      </c>
      <c r="B8" s="151">
        <v>2</v>
      </c>
      <c r="C8" s="151">
        <v>3</v>
      </c>
      <c r="D8" s="151">
        <v>4</v>
      </c>
      <c r="E8" s="151">
        <v>5</v>
      </c>
      <c r="F8" s="151">
        <v>6</v>
      </c>
      <c r="G8" s="151">
        <v>7</v>
      </c>
      <c r="H8" s="151">
        <v>8</v>
      </c>
      <c r="I8" s="151">
        <v>9</v>
      </c>
      <c r="J8" s="151">
        <v>10</v>
      </c>
      <c r="K8" s="151">
        <v>11</v>
      </c>
      <c r="L8" s="151">
        <v>12</v>
      </c>
      <c r="M8" s="151">
        <v>13</v>
      </c>
    </row>
    <row r="9" spans="1:13" x14ac:dyDescent="0.25">
      <c r="A9" s="110" t="s">
        <v>242</v>
      </c>
      <c r="B9" s="106" t="s">
        <v>241</v>
      </c>
      <c r="C9" s="151" t="s">
        <v>89</v>
      </c>
      <c r="D9" s="151" t="s">
        <v>89</v>
      </c>
      <c r="E9" s="105">
        <f>0+F9+L9+M9</f>
        <v>42604311.149999999</v>
      </c>
      <c r="F9" s="104">
        <f>0+G9+H9+I9+J9</f>
        <v>42604311.149999999</v>
      </c>
      <c r="G9" s="142">
        <v>0</v>
      </c>
      <c r="H9" s="141">
        <v>0</v>
      </c>
      <c r="I9" s="141">
        <v>0</v>
      </c>
      <c r="J9" s="141">
        <v>42604311.149999999</v>
      </c>
      <c r="K9" s="141">
        <v>0</v>
      </c>
      <c r="L9" s="140">
        <v>0</v>
      </c>
      <c r="M9" s="140">
        <v>0</v>
      </c>
    </row>
    <row r="10" spans="1:13" x14ac:dyDescent="0.25">
      <c r="A10" s="67" t="s">
        <v>240</v>
      </c>
      <c r="B10" s="106" t="s">
        <v>239</v>
      </c>
      <c r="C10" s="83" t="s">
        <v>89</v>
      </c>
      <c r="D10" s="83" t="s">
        <v>89</v>
      </c>
      <c r="E10" s="105">
        <f>0+ROUND(F10+L10+M10,2)</f>
        <v>42604311.149999999</v>
      </c>
      <c r="F10" s="104">
        <f>0+ROUND(G10+H10+I10+J10,2)</f>
        <v>42604311.149999999</v>
      </c>
      <c r="G10" s="63">
        <f>0+ROUND(G9+G11-G58+G56,2)</f>
        <v>0</v>
      </c>
      <c r="H10" s="63">
        <f>0+ROUND(H9+H11-H58+H56-H171,2)</f>
        <v>0</v>
      </c>
      <c r="I10" s="63">
        <f>0+ROUND(I9+I11-I58-I171,2)</f>
        <v>0</v>
      </c>
      <c r="J10" s="63">
        <f>0+ROUND(J9+J11-J58+J56+J166,2)</f>
        <v>42604311.149999999</v>
      </c>
      <c r="K10" s="63">
        <f>0+ROUND(K9+K11-K58+K56+K166,2)</f>
        <v>0</v>
      </c>
      <c r="L10" s="63">
        <f>0+ROUND(L9+L11-L58,2)</f>
        <v>0</v>
      </c>
      <c r="M10" s="63">
        <f>0+ROUND(M9+M11-M58+M166,2)</f>
        <v>0</v>
      </c>
    </row>
    <row r="11" spans="1:13" x14ac:dyDescent="0.25">
      <c r="A11" s="71" t="s">
        <v>238</v>
      </c>
      <c r="B11" s="90" t="s">
        <v>237</v>
      </c>
      <c r="C11" s="103" t="s">
        <v>236</v>
      </c>
      <c r="D11" s="75" t="s">
        <v>89</v>
      </c>
      <c r="E11" s="102">
        <f>0+F11+L11+M11</f>
        <v>0</v>
      </c>
      <c r="F11" s="101">
        <f>0+G11+H11+I11+J11</f>
        <v>0</v>
      </c>
      <c r="G11" s="69">
        <f>0+G18</f>
        <v>0</v>
      </c>
      <c r="H11" s="69">
        <f>0+H18+H31</f>
        <v>0</v>
      </c>
      <c r="I11" s="69">
        <f>0+I31</f>
        <v>0</v>
      </c>
      <c r="J11" s="69">
        <f>0+J12+J18+J26+J31+J45+J47</f>
        <v>0</v>
      </c>
      <c r="K11" s="69">
        <f>0+K31</f>
        <v>0</v>
      </c>
      <c r="L11" s="69">
        <f>0+L18</f>
        <v>0</v>
      </c>
      <c r="M11" s="69">
        <f>0+M12+M18+M31</f>
        <v>0</v>
      </c>
    </row>
    <row r="12" spans="1:13" ht="35.25" customHeight="1" x14ac:dyDescent="0.25">
      <c r="A12" s="85" t="s">
        <v>235</v>
      </c>
      <c r="B12" s="90" t="s">
        <v>234</v>
      </c>
      <c r="C12" s="99">
        <v>120</v>
      </c>
      <c r="D12" s="64" t="s">
        <v>89</v>
      </c>
      <c r="E12" s="63">
        <f>0+E13+E14+E15+E16+E17</f>
        <v>0</v>
      </c>
      <c r="F12" s="63">
        <f>0+F13+F14+F15+F16+F17</f>
        <v>0</v>
      </c>
      <c r="G12" s="100" t="s">
        <v>89</v>
      </c>
      <c r="H12" s="96" t="s">
        <v>89</v>
      </c>
      <c r="I12" s="96" t="s">
        <v>89</v>
      </c>
      <c r="J12" s="63">
        <f>0+J13+J14+J15+J16+J17</f>
        <v>0</v>
      </c>
      <c r="K12" s="96" t="s">
        <v>89</v>
      </c>
      <c r="L12" s="96" t="s">
        <v>89</v>
      </c>
      <c r="M12" s="63">
        <f>0+M14+M15+M16+M17</f>
        <v>0</v>
      </c>
    </row>
    <row r="13" spans="1:13" ht="30" x14ac:dyDescent="0.25">
      <c r="A13" s="80" t="s">
        <v>233</v>
      </c>
      <c r="B13" s="90" t="s">
        <v>232</v>
      </c>
      <c r="C13" s="99">
        <v>120</v>
      </c>
      <c r="D13" s="64">
        <v>121</v>
      </c>
      <c r="E13" s="63">
        <f>0+F13</f>
        <v>0</v>
      </c>
      <c r="F13" s="63">
        <f>0+J13</f>
        <v>0</v>
      </c>
      <c r="G13" s="61" t="s">
        <v>89</v>
      </c>
      <c r="H13" s="61" t="s">
        <v>89</v>
      </c>
      <c r="I13" s="61" t="s">
        <v>89</v>
      </c>
      <c r="J13" s="133"/>
      <c r="K13" s="61" t="s">
        <v>89</v>
      </c>
      <c r="L13" s="61" t="s">
        <v>89</v>
      </c>
      <c r="M13" s="61" t="s">
        <v>89</v>
      </c>
    </row>
    <row r="14" spans="1:13" x14ac:dyDescent="0.25">
      <c r="A14" s="80" t="s">
        <v>231</v>
      </c>
      <c r="B14" s="90" t="s">
        <v>230</v>
      </c>
      <c r="C14" s="99">
        <v>120</v>
      </c>
      <c r="D14" s="64">
        <v>123</v>
      </c>
      <c r="E14" s="63">
        <f>0+F14+M14</f>
        <v>0</v>
      </c>
      <c r="F14" s="63">
        <f>0+J14</f>
        <v>0</v>
      </c>
      <c r="G14" s="61" t="s">
        <v>89</v>
      </c>
      <c r="H14" s="61" t="s">
        <v>89</v>
      </c>
      <c r="I14" s="61" t="s">
        <v>89</v>
      </c>
      <c r="J14" s="133"/>
      <c r="K14" s="61" t="s">
        <v>89</v>
      </c>
      <c r="L14" s="61" t="s">
        <v>89</v>
      </c>
      <c r="M14" s="133"/>
    </row>
    <row r="15" spans="1:13" x14ac:dyDescent="0.25">
      <c r="A15" s="80" t="s">
        <v>263</v>
      </c>
      <c r="B15" s="90">
        <v>1130</v>
      </c>
      <c r="C15" s="99">
        <v>120</v>
      </c>
      <c r="D15" s="64">
        <v>124</v>
      </c>
      <c r="E15" s="63">
        <f>0+F15+M15</f>
        <v>0</v>
      </c>
      <c r="F15" s="63">
        <f>0+J15</f>
        <v>0</v>
      </c>
      <c r="G15" s="61" t="s">
        <v>89</v>
      </c>
      <c r="H15" s="61" t="s">
        <v>89</v>
      </c>
      <c r="I15" s="61" t="s">
        <v>89</v>
      </c>
      <c r="J15" s="133"/>
      <c r="K15" s="61" t="s">
        <v>89</v>
      </c>
      <c r="L15" s="61" t="s">
        <v>89</v>
      </c>
      <c r="M15" s="133"/>
    </row>
    <row r="16" spans="1:13" ht="45" x14ac:dyDescent="0.25">
      <c r="A16" s="80" t="s">
        <v>228</v>
      </c>
      <c r="B16" s="90">
        <v>1140</v>
      </c>
      <c r="C16" s="99">
        <v>120</v>
      </c>
      <c r="D16" s="64">
        <v>128</v>
      </c>
      <c r="E16" s="63">
        <f>0+F16+M16</f>
        <v>0</v>
      </c>
      <c r="F16" s="63">
        <f>0+J16</f>
        <v>0</v>
      </c>
      <c r="G16" s="61" t="s">
        <v>89</v>
      </c>
      <c r="H16" s="61" t="s">
        <v>89</v>
      </c>
      <c r="I16" s="61" t="s">
        <v>89</v>
      </c>
      <c r="J16" s="133"/>
      <c r="K16" s="61" t="s">
        <v>89</v>
      </c>
      <c r="L16" s="61" t="s">
        <v>89</v>
      </c>
      <c r="M16" s="133"/>
    </row>
    <row r="17" spans="1:13" x14ac:dyDescent="0.25">
      <c r="A17" s="80" t="s">
        <v>227</v>
      </c>
      <c r="B17" s="90">
        <v>1150</v>
      </c>
      <c r="C17" s="99">
        <v>120</v>
      </c>
      <c r="D17" s="64">
        <v>129</v>
      </c>
      <c r="E17" s="63">
        <f>0+F17+M17</f>
        <v>0</v>
      </c>
      <c r="F17" s="63">
        <f>0+J17</f>
        <v>0</v>
      </c>
      <c r="G17" s="61" t="s">
        <v>89</v>
      </c>
      <c r="H17" s="61" t="s">
        <v>89</v>
      </c>
      <c r="I17" s="61" t="s">
        <v>89</v>
      </c>
      <c r="J17" s="133"/>
      <c r="K17" s="61" t="s">
        <v>89</v>
      </c>
      <c r="L17" s="61" t="s">
        <v>89</v>
      </c>
      <c r="M17" s="133"/>
    </row>
    <row r="18" spans="1:13" s="54" customFormat="1" ht="30" x14ac:dyDescent="0.2">
      <c r="A18" s="85" t="s">
        <v>226</v>
      </c>
      <c r="B18" s="90" t="s">
        <v>225</v>
      </c>
      <c r="C18" s="99">
        <v>130</v>
      </c>
      <c r="D18" s="64" t="s">
        <v>89</v>
      </c>
      <c r="E18" s="63">
        <f>0+F18+L18+M18</f>
        <v>0</v>
      </c>
      <c r="F18" s="63">
        <f>0+G18+H18+J18</f>
        <v>0</v>
      </c>
      <c r="G18" s="63">
        <f>0+G19+G23+G25</f>
        <v>0</v>
      </c>
      <c r="H18" s="96">
        <f>0+H23</f>
        <v>0</v>
      </c>
      <c r="I18" s="96" t="s">
        <v>89</v>
      </c>
      <c r="J18" s="63">
        <f>0+J20+J23+J24+J25</f>
        <v>0</v>
      </c>
      <c r="K18" s="96" t="s">
        <v>89</v>
      </c>
      <c r="L18" s="63">
        <f>0+L20+L23+L24+L25</f>
        <v>0</v>
      </c>
      <c r="M18" s="63">
        <f>0+M20</f>
        <v>0</v>
      </c>
    </row>
    <row r="19" spans="1:13" ht="75" x14ac:dyDescent="0.25">
      <c r="A19" s="80" t="s">
        <v>224</v>
      </c>
      <c r="B19" s="90">
        <v>1210</v>
      </c>
      <c r="C19" s="99">
        <v>130</v>
      </c>
      <c r="D19" s="64">
        <v>131</v>
      </c>
      <c r="E19" s="63">
        <f>0+F19</f>
        <v>0</v>
      </c>
      <c r="F19" s="63">
        <f>0+G19</f>
        <v>0</v>
      </c>
      <c r="G19" s="133"/>
      <c r="H19" s="61" t="s">
        <v>89</v>
      </c>
      <c r="I19" s="61" t="s">
        <v>89</v>
      </c>
      <c r="J19" s="61" t="s">
        <v>89</v>
      </c>
      <c r="K19" s="61" t="s">
        <v>89</v>
      </c>
      <c r="L19" s="61" t="s">
        <v>89</v>
      </c>
      <c r="M19" s="61" t="s">
        <v>89</v>
      </c>
    </row>
    <row r="20" spans="1:13" ht="30" x14ac:dyDescent="0.25">
      <c r="A20" s="80" t="s">
        <v>223</v>
      </c>
      <c r="B20" s="90">
        <v>1230</v>
      </c>
      <c r="C20" s="99">
        <v>130</v>
      </c>
      <c r="D20" s="64">
        <v>131</v>
      </c>
      <c r="E20" s="63">
        <f>0+F20+L20+M20</f>
        <v>0</v>
      </c>
      <c r="F20" s="63">
        <f>0+J20</f>
        <v>0</v>
      </c>
      <c r="G20" s="96" t="s">
        <v>89</v>
      </c>
      <c r="H20" s="96" t="s">
        <v>89</v>
      </c>
      <c r="I20" s="96" t="s">
        <v>89</v>
      </c>
      <c r="J20" s="63">
        <f>0+J21+J22</f>
        <v>0</v>
      </c>
      <c r="K20" s="96" t="s">
        <v>89</v>
      </c>
      <c r="L20" s="63">
        <f>0+L21+L22</f>
        <v>0</v>
      </c>
      <c r="M20" s="63">
        <f>0+M21+M22</f>
        <v>0</v>
      </c>
    </row>
    <row r="21" spans="1:13" ht="30" x14ac:dyDescent="0.25">
      <c r="A21" s="79" t="s">
        <v>222</v>
      </c>
      <c r="B21" s="90" t="s">
        <v>221</v>
      </c>
      <c r="C21" s="99">
        <v>130</v>
      </c>
      <c r="D21" s="64">
        <v>131</v>
      </c>
      <c r="E21" s="63">
        <f>0+F21+L21+M21</f>
        <v>0</v>
      </c>
      <c r="F21" s="63">
        <f>0+J21</f>
        <v>0</v>
      </c>
      <c r="G21" s="61" t="s">
        <v>89</v>
      </c>
      <c r="H21" s="61" t="s">
        <v>89</v>
      </c>
      <c r="I21" s="61" t="s">
        <v>89</v>
      </c>
      <c r="J21" s="133"/>
      <c r="K21" s="61" t="s">
        <v>89</v>
      </c>
      <c r="L21" s="133"/>
      <c r="M21" s="133"/>
    </row>
    <row r="22" spans="1:13" ht="30" x14ac:dyDescent="0.25">
      <c r="A22" s="79" t="s">
        <v>220</v>
      </c>
      <c r="B22" s="90" t="s">
        <v>219</v>
      </c>
      <c r="C22" s="99">
        <v>130</v>
      </c>
      <c r="D22" s="64">
        <v>131</v>
      </c>
      <c r="E22" s="63">
        <f>0+F22+L22+M22</f>
        <v>0</v>
      </c>
      <c r="F22" s="63">
        <f>0+J22</f>
        <v>0</v>
      </c>
      <c r="G22" s="61" t="s">
        <v>89</v>
      </c>
      <c r="H22" s="61" t="s">
        <v>89</v>
      </c>
      <c r="I22" s="61" t="s">
        <v>89</v>
      </c>
      <c r="J22" s="133"/>
      <c r="K22" s="61" t="s">
        <v>89</v>
      </c>
      <c r="L22" s="133"/>
      <c r="M22" s="133"/>
    </row>
    <row r="23" spans="1:13" x14ac:dyDescent="0.25">
      <c r="A23" s="80" t="s">
        <v>218</v>
      </c>
      <c r="B23" s="90" t="s">
        <v>217</v>
      </c>
      <c r="C23" s="99">
        <v>130</v>
      </c>
      <c r="D23" s="64">
        <v>134</v>
      </c>
      <c r="E23" s="63">
        <f>0+F23+L23</f>
        <v>0</v>
      </c>
      <c r="F23" s="63">
        <f>0+G23+H23+J23</f>
        <v>0</v>
      </c>
      <c r="G23" s="135"/>
      <c r="H23" s="135"/>
      <c r="I23" s="61" t="s">
        <v>89</v>
      </c>
      <c r="J23" s="133"/>
      <c r="K23" s="61" t="s">
        <v>89</v>
      </c>
      <c r="L23" s="133"/>
      <c r="M23" s="61" t="s">
        <v>89</v>
      </c>
    </row>
    <row r="24" spans="1:13" x14ac:dyDescent="0.25">
      <c r="A24" s="80" t="s">
        <v>216</v>
      </c>
      <c r="B24" s="90">
        <v>1250</v>
      </c>
      <c r="C24" s="64">
        <v>130</v>
      </c>
      <c r="D24" s="64">
        <v>135</v>
      </c>
      <c r="E24" s="63">
        <f>0+F24+L24</f>
        <v>0</v>
      </c>
      <c r="F24" s="63">
        <f>0+J24</f>
        <v>0</v>
      </c>
      <c r="G24" s="61" t="s">
        <v>89</v>
      </c>
      <c r="H24" s="61" t="s">
        <v>89</v>
      </c>
      <c r="I24" s="61" t="s">
        <v>89</v>
      </c>
      <c r="J24" s="133"/>
      <c r="K24" s="61" t="s">
        <v>89</v>
      </c>
      <c r="L24" s="133"/>
      <c r="M24" s="61" t="s">
        <v>89</v>
      </c>
    </row>
    <row r="25" spans="1:13" ht="30" x14ac:dyDescent="0.25">
      <c r="A25" s="80" t="s">
        <v>215</v>
      </c>
      <c r="B25" s="90">
        <v>1260</v>
      </c>
      <c r="C25" s="64">
        <v>130</v>
      </c>
      <c r="D25" s="64">
        <v>139</v>
      </c>
      <c r="E25" s="63">
        <f>0+F25+L25</f>
        <v>0</v>
      </c>
      <c r="F25" s="63">
        <f>0+G25+J25</f>
        <v>0</v>
      </c>
      <c r="G25" s="135"/>
      <c r="H25" s="61" t="s">
        <v>89</v>
      </c>
      <c r="I25" s="61" t="s">
        <v>89</v>
      </c>
      <c r="J25" s="133"/>
      <c r="K25" s="61" t="s">
        <v>89</v>
      </c>
      <c r="L25" s="133"/>
      <c r="M25" s="61" t="s">
        <v>89</v>
      </c>
    </row>
    <row r="26" spans="1:13" ht="30" x14ac:dyDescent="0.25">
      <c r="A26" s="85" t="s">
        <v>214</v>
      </c>
      <c r="B26" s="90">
        <v>1300</v>
      </c>
      <c r="C26" s="64">
        <v>140</v>
      </c>
      <c r="D26" s="64" t="s">
        <v>89</v>
      </c>
      <c r="E26" s="63">
        <f>0+F26</f>
        <v>0</v>
      </c>
      <c r="F26" s="63">
        <f>0+J26</f>
        <v>0</v>
      </c>
      <c r="G26" s="96" t="s">
        <v>89</v>
      </c>
      <c r="H26" s="96" t="s">
        <v>89</v>
      </c>
      <c r="I26" s="96" t="s">
        <v>89</v>
      </c>
      <c r="J26" s="63">
        <f>0+J27+J28+J29+J30</f>
        <v>0</v>
      </c>
      <c r="K26" s="96" t="s">
        <v>89</v>
      </c>
      <c r="L26" s="96" t="s">
        <v>89</v>
      </c>
      <c r="M26" s="96" t="s">
        <v>89</v>
      </c>
    </row>
    <row r="27" spans="1:13" ht="45" x14ac:dyDescent="0.25">
      <c r="A27" s="80" t="s">
        <v>213</v>
      </c>
      <c r="B27" s="90">
        <v>1301</v>
      </c>
      <c r="C27" s="64">
        <v>140</v>
      </c>
      <c r="D27" s="64">
        <v>141</v>
      </c>
      <c r="E27" s="63">
        <f>0+F27</f>
        <v>0</v>
      </c>
      <c r="F27" s="63">
        <f>0+J27</f>
        <v>0</v>
      </c>
      <c r="G27" s="61" t="s">
        <v>89</v>
      </c>
      <c r="H27" s="61" t="s">
        <v>89</v>
      </c>
      <c r="I27" s="61" t="s">
        <v>89</v>
      </c>
      <c r="J27" s="133"/>
      <c r="K27" s="61" t="s">
        <v>89</v>
      </c>
      <c r="L27" s="61" t="s">
        <v>89</v>
      </c>
      <c r="M27" s="61" t="s">
        <v>89</v>
      </c>
    </row>
    <row r="28" spans="1:13" x14ac:dyDescent="0.25">
      <c r="A28" s="80" t="s">
        <v>212</v>
      </c>
      <c r="B28" s="90">
        <v>1302</v>
      </c>
      <c r="C28" s="64">
        <v>140</v>
      </c>
      <c r="D28" s="64">
        <v>143</v>
      </c>
      <c r="E28" s="63">
        <f>0+F28</f>
        <v>0</v>
      </c>
      <c r="F28" s="63">
        <f>0+J28</f>
        <v>0</v>
      </c>
      <c r="G28" s="61" t="s">
        <v>89</v>
      </c>
      <c r="H28" s="61" t="s">
        <v>89</v>
      </c>
      <c r="I28" s="61" t="s">
        <v>89</v>
      </c>
      <c r="J28" s="133"/>
      <c r="K28" s="61" t="s">
        <v>89</v>
      </c>
      <c r="L28" s="61" t="s">
        <v>89</v>
      </c>
      <c r="M28" s="61" t="s">
        <v>89</v>
      </c>
    </row>
    <row r="29" spans="1:13" ht="30" x14ac:dyDescent="0.25">
      <c r="A29" s="80" t="s">
        <v>211</v>
      </c>
      <c r="B29" s="90">
        <v>1303</v>
      </c>
      <c r="C29" s="64">
        <v>140</v>
      </c>
      <c r="D29" s="64">
        <v>144</v>
      </c>
      <c r="E29" s="63">
        <f>0+F29</f>
        <v>0</v>
      </c>
      <c r="F29" s="63">
        <f>0+J29</f>
        <v>0</v>
      </c>
      <c r="G29" s="61" t="s">
        <v>89</v>
      </c>
      <c r="H29" s="61" t="s">
        <v>89</v>
      </c>
      <c r="I29" s="61" t="s">
        <v>89</v>
      </c>
      <c r="J29" s="133"/>
      <c r="K29" s="61" t="s">
        <v>89</v>
      </c>
      <c r="L29" s="61" t="s">
        <v>89</v>
      </c>
      <c r="M29" s="61" t="s">
        <v>89</v>
      </c>
    </row>
    <row r="30" spans="1:13" x14ac:dyDescent="0.25">
      <c r="A30" s="80" t="s">
        <v>210</v>
      </c>
      <c r="B30" s="90">
        <v>1304</v>
      </c>
      <c r="C30" s="64">
        <v>140</v>
      </c>
      <c r="D30" s="64">
        <v>145</v>
      </c>
      <c r="E30" s="63">
        <f>0+F30</f>
        <v>0</v>
      </c>
      <c r="F30" s="63">
        <f>0+J30</f>
        <v>0</v>
      </c>
      <c r="G30" s="61" t="s">
        <v>89</v>
      </c>
      <c r="H30" s="61" t="s">
        <v>89</v>
      </c>
      <c r="I30" s="61" t="s">
        <v>89</v>
      </c>
      <c r="J30" s="133"/>
      <c r="K30" s="61" t="s">
        <v>89</v>
      </c>
      <c r="L30" s="61" t="s">
        <v>89</v>
      </c>
      <c r="M30" s="61" t="s">
        <v>89</v>
      </c>
    </row>
    <row r="31" spans="1:13" x14ac:dyDescent="0.25">
      <c r="A31" s="85" t="s">
        <v>209</v>
      </c>
      <c r="B31" s="90" t="s">
        <v>208</v>
      </c>
      <c r="C31" s="64">
        <v>150</v>
      </c>
      <c r="D31" s="64" t="s">
        <v>89</v>
      </c>
      <c r="E31" s="63">
        <f>0+F31+M31</f>
        <v>0</v>
      </c>
      <c r="F31" s="63">
        <f>0+H31+I31+J31</f>
        <v>0</v>
      </c>
      <c r="G31" s="96" t="s">
        <v>89</v>
      </c>
      <c r="H31" s="96">
        <f>H32</f>
        <v>0</v>
      </c>
      <c r="I31" s="96">
        <f>I35</f>
        <v>0</v>
      </c>
      <c r="J31" s="63">
        <f>0+J36+J41+J42+J43+J44</f>
        <v>0</v>
      </c>
      <c r="K31" s="63">
        <f>0+K36</f>
        <v>0</v>
      </c>
      <c r="L31" s="96" t="s">
        <v>89</v>
      </c>
      <c r="M31" s="63">
        <f>0+M43</f>
        <v>0</v>
      </c>
    </row>
    <row r="32" spans="1:13" ht="30" x14ac:dyDescent="0.25">
      <c r="A32" s="80" t="s">
        <v>207</v>
      </c>
      <c r="B32" s="90">
        <v>1410</v>
      </c>
      <c r="C32" s="64">
        <v>150</v>
      </c>
      <c r="D32" s="64">
        <v>152</v>
      </c>
      <c r="E32" s="63">
        <f>F32</f>
        <v>0</v>
      </c>
      <c r="F32" s="63">
        <f>H32</f>
        <v>0</v>
      </c>
      <c r="G32" s="78" t="s">
        <v>89</v>
      </c>
      <c r="H32" s="96">
        <f>0+H33+H34</f>
        <v>0</v>
      </c>
      <c r="I32" s="78" t="s">
        <v>89</v>
      </c>
      <c r="J32" s="78" t="s">
        <v>89</v>
      </c>
      <c r="K32" s="78" t="s">
        <v>89</v>
      </c>
      <c r="L32" s="78" t="s">
        <v>89</v>
      </c>
      <c r="M32" s="78" t="s">
        <v>89</v>
      </c>
    </row>
    <row r="33" spans="1:13" ht="30" x14ac:dyDescent="0.25">
      <c r="A33" s="89" t="s">
        <v>206</v>
      </c>
      <c r="B33" s="90">
        <v>14101</v>
      </c>
      <c r="C33" s="86">
        <v>150</v>
      </c>
      <c r="D33" s="86">
        <v>152</v>
      </c>
      <c r="E33" s="63">
        <f>F33</f>
        <v>0</v>
      </c>
      <c r="F33" s="63">
        <f>H33</f>
        <v>0</v>
      </c>
      <c r="G33" s="61" t="s">
        <v>89</v>
      </c>
      <c r="H33" s="138"/>
      <c r="I33" s="61" t="s">
        <v>89</v>
      </c>
      <c r="J33" s="61" t="s">
        <v>89</v>
      </c>
      <c r="K33" s="61" t="s">
        <v>89</v>
      </c>
      <c r="L33" s="61" t="s">
        <v>89</v>
      </c>
      <c r="M33" s="61" t="s">
        <v>89</v>
      </c>
    </row>
    <row r="34" spans="1:13" x14ac:dyDescent="0.25">
      <c r="A34" s="98" t="s">
        <v>205</v>
      </c>
      <c r="B34" s="90">
        <v>14102</v>
      </c>
      <c r="C34" s="86">
        <v>150</v>
      </c>
      <c r="D34" s="86">
        <v>162</v>
      </c>
      <c r="E34" s="63">
        <f>F34</f>
        <v>0</v>
      </c>
      <c r="F34" s="63">
        <f>H34</f>
        <v>0</v>
      </c>
      <c r="G34" s="61" t="s">
        <v>89</v>
      </c>
      <c r="H34" s="138"/>
      <c r="I34" s="61" t="s">
        <v>89</v>
      </c>
      <c r="J34" s="61" t="s">
        <v>89</v>
      </c>
      <c r="K34" s="61" t="s">
        <v>89</v>
      </c>
      <c r="L34" s="61" t="s">
        <v>89</v>
      </c>
      <c r="M34" s="61" t="s">
        <v>89</v>
      </c>
    </row>
    <row r="35" spans="1:13" x14ac:dyDescent="0.25">
      <c r="A35" s="80" t="s">
        <v>204</v>
      </c>
      <c r="B35" s="90">
        <v>1420</v>
      </c>
      <c r="C35" s="64">
        <v>150</v>
      </c>
      <c r="D35" s="64">
        <v>162</v>
      </c>
      <c r="E35" s="63">
        <f>F35</f>
        <v>0</v>
      </c>
      <c r="F35" s="63">
        <f>I35</f>
        <v>0</v>
      </c>
      <c r="G35" s="61" t="s">
        <v>89</v>
      </c>
      <c r="H35" s="61" t="s">
        <v>89</v>
      </c>
      <c r="I35" s="138"/>
      <c r="J35" s="61" t="s">
        <v>89</v>
      </c>
      <c r="K35" s="61" t="s">
        <v>89</v>
      </c>
      <c r="L35" s="61" t="s">
        <v>89</v>
      </c>
      <c r="M35" s="61" t="s">
        <v>89</v>
      </c>
    </row>
    <row r="36" spans="1:13" ht="60" x14ac:dyDescent="0.25">
      <c r="A36" s="80" t="s">
        <v>203</v>
      </c>
      <c r="B36" s="90">
        <v>1430</v>
      </c>
      <c r="C36" s="64">
        <v>150</v>
      </c>
      <c r="D36" s="64">
        <v>152</v>
      </c>
      <c r="E36" s="63">
        <f t="shared" ref="E36:E42" si="0">0+F36</f>
        <v>0</v>
      </c>
      <c r="F36" s="63">
        <f t="shared" ref="F36:F55" si="1">0+J36</f>
        <v>0</v>
      </c>
      <c r="G36" s="78" t="s">
        <v>89</v>
      </c>
      <c r="H36" s="78" t="s">
        <v>89</v>
      </c>
      <c r="I36" s="78" t="s">
        <v>89</v>
      </c>
      <c r="J36" s="63">
        <f>0+J37+J38</f>
        <v>0</v>
      </c>
      <c r="K36" s="63">
        <f>0+K38</f>
        <v>0</v>
      </c>
      <c r="L36" s="78" t="s">
        <v>89</v>
      </c>
      <c r="M36" s="78" t="s">
        <v>89</v>
      </c>
    </row>
    <row r="37" spans="1:13" ht="45" x14ac:dyDescent="0.25">
      <c r="A37" s="79" t="s">
        <v>202</v>
      </c>
      <c r="B37" s="90">
        <v>1431</v>
      </c>
      <c r="C37" s="64">
        <v>150</v>
      </c>
      <c r="D37" s="64">
        <v>152</v>
      </c>
      <c r="E37" s="63">
        <f t="shared" si="0"/>
        <v>0</v>
      </c>
      <c r="F37" s="63">
        <f t="shared" si="1"/>
        <v>0</v>
      </c>
      <c r="G37" s="61" t="s">
        <v>89</v>
      </c>
      <c r="H37" s="61" t="s">
        <v>89</v>
      </c>
      <c r="I37" s="61" t="s">
        <v>89</v>
      </c>
      <c r="J37" s="133"/>
      <c r="K37" s="61" t="s">
        <v>89</v>
      </c>
      <c r="L37" s="61" t="s">
        <v>89</v>
      </c>
      <c r="M37" s="61" t="s">
        <v>89</v>
      </c>
    </row>
    <row r="38" spans="1:13" x14ac:dyDescent="0.25">
      <c r="A38" s="79" t="s">
        <v>201</v>
      </c>
      <c r="B38" s="90">
        <v>1432</v>
      </c>
      <c r="C38" s="64">
        <v>150</v>
      </c>
      <c r="D38" s="64">
        <v>152</v>
      </c>
      <c r="E38" s="63">
        <f t="shared" si="0"/>
        <v>0</v>
      </c>
      <c r="F38" s="63">
        <f t="shared" si="1"/>
        <v>0</v>
      </c>
      <c r="G38" s="96" t="s">
        <v>89</v>
      </c>
      <c r="H38" s="96" t="s">
        <v>89</v>
      </c>
      <c r="I38" s="96" t="s">
        <v>89</v>
      </c>
      <c r="J38" s="63">
        <f>0+J39+J40</f>
        <v>0</v>
      </c>
      <c r="K38" s="63">
        <f>0+K39</f>
        <v>0</v>
      </c>
      <c r="L38" s="96" t="s">
        <v>89</v>
      </c>
      <c r="M38" s="96" t="s">
        <v>89</v>
      </c>
    </row>
    <row r="39" spans="1:13" ht="30" x14ac:dyDescent="0.25">
      <c r="A39" s="79" t="s">
        <v>200</v>
      </c>
      <c r="B39" s="90">
        <v>14321</v>
      </c>
      <c r="C39" s="64">
        <v>150</v>
      </c>
      <c r="D39" s="64">
        <v>152</v>
      </c>
      <c r="E39" s="63">
        <f t="shared" si="0"/>
        <v>0</v>
      </c>
      <c r="F39" s="63">
        <f t="shared" si="1"/>
        <v>0</v>
      </c>
      <c r="G39" s="61" t="s">
        <v>89</v>
      </c>
      <c r="H39" s="61" t="s">
        <v>89</v>
      </c>
      <c r="I39" s="61" t="s">
        <v>89</v>
      </c>
      <c r="J39" s="133"/>
      <c r="K39" s="133"/>
      <c r="L39" s="61" t="s">
        <v>89</v>
      </c>
      <c r="M39" s="61" t="s">
        <v>89</v>
      </c>
    </row>
    <row r="40" spans="1:13" x14ac:dyDescent="0.25">
      <c r="A40" s="79" t="s">
        <v>199</v>
      </c>
      <c r="B40" s="90">
        <v>14322</v>
      </c>
      <c r="C40" s="64">
        <v>150</v>
      </c>
      <c r="D40" s="64">
        <v>152</v>
      </c>
      <c r="E40" s="63">
        <f t="shared" si="0"/>
        <v>0</v>
      </c>
      <c r="F40" s="63">
        <f t="shared" si="1"/>
        <v>0</v>
      </c>
      <c r="G40" s="61" t="s">
        <v>89</v>
      </c>
      <c r="H40" s="61" t="s">
        <v>89</v>
      </c>
      <c r="I40" s="61" t="s">
        <v>89</v>
      </c>
      <c r="J40" s="133"/>
      <c r="K40" s="61" t="s">
        <v>89</v>
      </c>
      <c r="L40" s="61" t="s">
        <v>89</v>
      </c>
      <c r="M40" s="61" t="s">
        <v>89</v>
      </c>
    </row>
    <row r="41" spans="1:13" ht="45" x14ac:dyDescent="0.25">
      <c r="A41" s="80" t="s">
        <v>198</v>
      </c>
      <c r="B41" s="90">
        <v>1440</v>
      </c>
      <c r="C41" s="64">
        <v>150</v>
      </c>
      <c r="D41" s="64">
        <v>155</v>
      </c>
      <c r="E41" s="63">
        <f t="shared" si="0"/>
        <v>0</v>
      </c>
      <c r="F41" s="63">
        <f t="shared" si="1"/>
        <v>0</v>
      </c>
      <c r="G41" s="61" t="s">
        <v>89</v>
      </c>
      <c r="H41" s="61" t="s">
        <v>89</v>
      </c>
      <c r="I41" s="61" t="s">
        <v>89</v>
      </c>
      <c r="J41" s="133"/>
      <c r="K41" s="61" t="s">
        <v>89</v>
      </c>
      <c r="L41" s="61" t="s">
        <v>89</v>
      </c>
      <c r="M41" s="61" t="s">
        <v>89</v>
      </c>
    </row>
    <row r="42" spans="1:13" ht="30" x14ac:dyDescent="0.25">
      <c r="A42" s="80" t="s">
        <v>197</v>
      </c>
      <c r="B42" s="90">
        <v>1450</v>
      </c>
      <c r="C42" s="64">
        <v>150</v>
      </c>
      <c r="D42" s="64">
        <v>156</v>
      </c>
      <c r="E42" s="63">
        <f t="shared" si="0"/>
        <v>0</v>
      </c>
      <c r="F42" s="63">
        <f t="shared" si="1"/>
        <v>0</v>
      </c>
      <c r="G42" s="61" t="s">
        <v>89</v>
      </c>
      <c r="H42" s="61" t="s">
        <v>89</v>
      </c>
      <c r="I42" s="61" t="s">
        <v>89</v>
      </c>
      <c r="J42" s="133"/>
      <c r="K42" s="61" t="s">
        <v>89</v>
      </c>
      <c r="L42" s="61" t="s">
        <v>89</v>
      </c>
      <c r="M42" s="61" t="s">
        <v>89</v>
      </c>
    </row>
    <row r="43" spans="1:13" ht="30" x14ac:dyDescent="0.25">
      <c r="A43" s="80" t="s">
        <v>196</v>
      </c>
      <c r="B43" s="90">
        <v>1460</v>
      </c>
      <c r="C43" s="64">
        <v>150</v>
      </c>
      <c r="D43" s="64">
        <v>157</v>
      </c>
      <c r="E43" s="63">
        <f>0+F43+M43</f>
        <v>0</v>
      </c>
      <c r="F43" s="63">
        <f t="shared" si="1"/>
        <v>0</v>
      </c>
      <c r="G43" s="61" t="s">
        <v>89</v>
      </c>
      <c r="H43" s="61" t="s">
        <v>89</v>
      </c>
      <c r="I43" s="61" t="s">
        <v>89</v>
      </c>
      <c r="J43" s="133"/>
      <c r="K43" s="61" t="s">
        <v>89</v>
      </c>
      <c r="L43" s="61" t="s">
        <v>89</v>
      </c>
      <c r="M43" s="133"/>
    </row>
    <row r="44" spans="1:13" s="84" customFormat="1" x14ac:dyDescent="0.25">
      <c r="A44" s="80" t="s">
        <v>195</v>
      </c>
      <c r="B44" s="90">
        <v>1470</v>
      </c>
      <c r="C44" s="64">
        <v>150</v>
      </c>
      <c r="D44" s="64">
        <v>158</v>
      </c>
      <c r="E44" s="63">
        <f t="shared" ref="E44:E57" si="2">0+F44</f>
        <v>0</v>
      </c>
      <c r="F44" s="63">
        <f t="shared" si="1"/>
        <v>0</v>
      </c>
      <c r="G44" s="95" t="s">
        <v>89</v>
      </c>
      <c r="H44" s="61" t="s">
        <v>89</v>
      </c>
      <c r="I44" s="61" t="s">
        <v>89</v>
      </c>
      <c r="J44" s="133"/>
      <c r="K44" s="61" t="s">
        <v>89</v>
      </c>
      <c r="L44" s="61" t="s">
        <v>89</v>
      </c>
      <c r="M44" s="61" t="s">
        <v>89</v>
      </c>
    </row>
    <row r="45" spans="1:13" s="94" customFormat="1" x14ac:dyDescent="0.25">
      <c r="A45" s="85" t="s">
        <v>194</v>
      </c>
      <c r="B45" s="90" t="s">
        <v>193</v>
      </c>
      <c r="C45" s="64">
        <v>180</v>
      </c>
      <c r="D45" s="64" t="s">
        <v>89</v>
      </c>
      <c r="E45" s="63">
        <f t="shared" si="2"/>
        <v>0</v>
      </c>
      <c r="F45" s="63">
        <f t="shared" si="1"/>
        <v>0</v>
      </c>
      <c r="G45" s="63" t="s">
        <v>89</v>
      </c>
      <c r="H45" s="63" t="s">
        <v>89</v>
      </c>
      <c r="I45" s="63" t="s">
        <v>89</v>
      </c>
      <c r="J45" s="63">
        <f>0+J46</f>
        <v>0</v>
      </c>
      <c r="K45" s="63" t="s">
        <v>89</v>
      </c>
      <c r="L45" s="63" t="s">
        <v>89</v>
      </c>
      <c r="M45" s="63" t="s">
        <v>89</v>
      </c>
    </row>
    <row r="46" spans="1:13" x14ac:dyDescent="0.25">
      <c r="A46" s="80" t="s">
        <v>192</v>
      </c>
      <c r="B46" s="90" t="s">
        <v>191</v>
      </c>
      <c r="C46" s="64">
        <v>180</v>
      </c>
      <c r="D46" s="64">
        <v>189</v>
      </c>
      <c r="E46" s="63">
        <f t="shared" si="2"/>
        <v>0</v>
      </c>
      <c r="F46" s="63">
        <f t="shared" si="1"/>
        <v>0</v>
      </c>
      <c r="G46" s="61" t="s">
        <v>89</v>
      </c>
      <c r="H46" s="61" t="s">
        <v>89</v>
      </c>
      <c r="I46" s="61" t="s">
        <v>89</v>
      </c>
      <c r="J46" s="133"/>
      <c r="K46" s="61" t="s">
        <v>89</v>
      </c>
      <c r="L46" s="61" t="s">
        <v>89</v>
      </c>
      <c r="M46" s="135"/>
    </row>
    <row r="47" spans="1:13" x14ac:dyDescent="0.25">
      <c r="A47" s="85" t="s">
        <v>190</v>
      </c>
      <c r="B47" s="90" t="s">
        <v>189</v>
      </c>
      <c r="C47" s="64">
        <v>400</v>
      </c>
      <c r="D47" s="64" t="s">
        <v>89</v>
      </c>
      <c r="E47" s="63">
        <f t="shared" si="2"/>
        <v>0</v>
      </c>
      <c r="F47" s="63">
        <f t="shared" si="1"/>
        <v>0</v>
      </c>
      <c r="G47" s="63" t="s">
        <v>89</v>
      </c>
      <c r="H47" s="63" t="s">
        <v>89</v>
      </c>
      <c r="I47" s="63" t="s">
        <v>89</v>
      </c>
      <c r="J47" s="63">
        <f>0+J48+J49+J50</f>
        <v>0</v>
      </c>
      <c r="K47" s="63" t="s">
        <v>89</v>
      </c>
      <c r="L47" s="63" t="s">
        <v>89</v>
      </c>
      <c r="M47" s="63" t="s">
        <v>89</v>
      </c>
    </row>
    <row r="48" spans="1:13" ht="30" x14ac:dyDescent="0.25">
      <c r="A48" s="80" t="s">
        <v>188</v>
      </c>
      <c r="B48" s="90" t="s">
        <v>187</v>
      </c>
      <c r="C48" s="64">
        <v>410</v>
      </c>
      <c r="D48" s="151" t="s">
        <v>89</v>
      </c>
      <c r="E48" s="63">
        <f t="shared" si="2"/>
        <v>0</v>
      </c>
      <c r="F48" s="63">
        <f t="shared" si="1"/>
        <v>0</v>
      </c>
      <c r="G48" s="61" t="s">
        <v>89</v>
      </c>
      <c r="H48" s="61" t="s">
        <v>89</v>
      </c>
      <c r="I48" s="61" t="s">
        <v>89</v>
      </c>
      <c r="J48" s="133"/>
      <c r="K48" s="61" t="s">
        <v>89</v>
      </c>
      <c r="L48" s="61" t="s">
        <v>89</v>
      </c>
      <c r="M48" s="61" t="s">
        <v>89</v>
      </c>
    </row>
    <row r="49" spans="1:13" x14ac:dyDescent="0.25">
      <c r="A49" s="80" t="s">
        <v>186</v>
      </c>
      <c r="B49" s="90" t="s">
        <v>185</v>
      </c>
      <c r="C49" s="64">
        <v>420</v>
      </c>
      <c r="D49" s="151" t="s">
        <v>89</v>
      </c>
      <c r="E49" s="63">
        <f t="shared" si="2"/>
        <v>0</v>
      </c>
      <c r="F49" s="63">
        <f t="shared" si="1"/>
        <v>0</v>
      </c>
      <c r="G49" s="61" t="s">
        <v>89</v>
      </c>
      <c r="H49" s="61" t="s">
        <v>89</v>
      </c>
      <c r="I49" s="61" t="s">
        <v>89</v>
      </c>
      <c r="J49" s="133"/>
      <c r="K49" s="61" t="s">
        <v>89</v>
      </c>
      <c r="L49" s="61" t="s">
        <v>89</v>
      </c>
      <c r="M49" s="61" t="s">
        <v>89</v>
      </c>
    </row>
    <row r="50" spans="1:13" x14ac:dyDescent="0.25">
      <c r="A50" s="80" t="s">
        <v>184</v>
      </c>
      <c r="B50" s="90" t="s">
        <v>183</v>
      </c>
      <c r="C50" s="64">
        <v>440</v>
      </c>
      <c r="D50" s="151" t="s">
        <v>89</v>
      </c>
      <c r="E50" s="63">
        <f t="shared" si="2"/>
        <v>0</v>
      </c>
      <c r="F50" s="63">
        <f t="shared" si="1"/>
        <v>0</v>
      </c>
      <c r="G50" s="78" t="s">
        <v>89</v>
      </c>
      <c r="H50" s="78" t="s">
        <v>89</v>
      </c>
      <c r="I50" s="78" t="s">
        <v>89</v>
      </c>
      <c r="J50" s="63">
        <f>0+J51+J52+J53+J54+J55</f>
        <v>0</v>
      </c>
      <c r="K50" s="78" t="s">
        <v>89</v>
      </c>
      <c r="L50" s="78" t="s">
        <v>89</v>
      </c>
      <c r="M50" s="78" t="s">
        <v>89</v>
      </c>
    </row>
    <row r="51" spans="1:13" x14ac:dyDescent="0.25">
      <c r="A51" s="79" t="s">
        <v>182</v>
      </c>
      <c r="B51" s="90">
        <v>1941</v>
      </c>
      <c r="C51" s="64">
        <v>440</v>
      </c>
      <c r="D51" s="64">
        <v>131</v>
      </c>
      <c r="E51" s="63">
        <f t="shared" si="2"/>
        <v>0</v>
      </c>
      <c r="F51" s="63">
        <f t="shared" si="1"/>
        <v>0</v>
      </c>
      <c r="G51" s="61" t="s">
        <v>89</v>
      </c>
      <c r="H51" s="61" t="s">
        <v>89</v>
      </c>
      <c r="I51" s="61" t="s">
        <v>89</v>
      </c>
      <c r="J51" s="133"/>
      <c r="K51" s="61" t="s">
        <v>89</v>
      </c>
      <c r="L51" s="61" t="s">
        <v>89</v>
      </c>
      <c r="M51" s="61" t="s">
        <v>89</v>
      </c>
    </row>
    <row r="52" spans="1:13" x14ac:dyDescent="0.25">
      <c r="A52" s="79" t="s">
        <v>181</v>
      </c>
      <c r="B52" s="90">
        <v>1942</v>
      </c>
      <c r="C52" s="64">
        <v>440</v>
      </c>
      <c r="D52" s="64">
        <v>442</v>
      </c>
      <c r="E52" s="63">
        <f t="shared" si="2"/>
        <v>0</v>
      </c>
      <c r="F52" s="63">
        <f t="shared" si="1"/>
        <v>0</v>
      </c>
      <c r="G52" s="61" t="s">
        <v>89</v>
      </c>
      <c r="H52" s="61" t="s">
        <v>89</v>
      </c>
      <c r="I52" s="61" t="s">
        <v>89</v>
      </c>
      <c r="J52" s="133"/>
      <c r="K52" s="61" t="s">
        <v>89</v>
      </c>
      <c r="L52" s="61" t="s">
        <v>89</v>
      </c>
      <c r="M52" s="61" t="s">
        <v>89</v>
      </c>
    </row>
    <row r="53" spans="1:13" x14ac:dyDescent="0.25">
      <c r="A53" s="79" t="s">
        <v>180</v>
      </c>
      <c r="B53" s="90">
        <v>1943</v>
      </c>
      <c r="C53" s="64">
        <v>440</v>
      </c>
      <c r="D53" s="64">
        <v>444</v>
      </c>
      <c r="E53" s="63">
        <f t="shared" si="2"/>
        <v>0</v>
      </c>
      <c r="F53" s="63">
        <f t="shared" si="1"/>
        <v>0</v>
      </c>
      <c r="G53" s="61" t="s">
        <v>89</v>
      </c>
      <c r="H53" s="61" t="s">
        <v>89</v>
      </c>
      <c r="I53" s="61" t="s">
        <v>89</v>
      </c>
      <c r="J53" s="133"/>
      <c r="K53" s="61" t="s">
        <v>89</v>
      </c>
      <c r="L53" s="61" t="s">
        <v>89</v>
      </c>
      <c r="M53" s="61" t="s">
        <v>89</v>
      </c>
    </row>
    <row r="54" spans="1:13" ht="30" x14ac:dyDescent="0.25">
      <c r="A54" s="79" t="s">
        <v>179</v>
      </c>
      <c r="B54" s="90">
        <v>1945</v>
      </c>
      <c r="C54" s="64">
        <v>440</v>
      </c>
      <c r="D54" s="64">
        <v>446</v>
      </c>
      <c r="E54" s="63">
        <f t="shared" si="2"/>
        <v>0</v>
      </c>
      <c r="F54" s="63">
        <f t="shared" si="1"/>
        <v>0</v>
      </c>
      <c r="G54" s="61" t="s">
        <v>89</v>
      </c>
      <c r="H54" s="61" t="s">
        <v>89</v>
      </c>
      <c r="I54" s="61" t="s">
        <v>89</v>
      </c>
      <c r="J54" s="133"/>
      <c r="K54" s="61" t="s">
        <v>89</v>
      </c>
      <c r="L54" s="61" t="s">
        <v>89</v>
      </c>
      <c r="M54" s="61" t="s">
        <v>89</v>
      </c>
    </row>
    <row r="55" spans="1:13" ht="30" x14ac:dyDescent="0.25">
      <c r="A55" s="79" t="s">
        <v>178</v>
      </c>
      <c r="B55" s="90">
        <v>1946</v>
      </c>
      <c r="C55" s="64">
        <v>440</v>
      </c>
      <c r="D55" s="64">
        <v>449</v>
      </c>
      <c r="E55" s="63">
        <f t="shared" si="2"/>
        <v>0</v>
      </c>
      <c r="F55" s="63">
        <f t="shared" si="1"/>
        <v>0</v>
      </c>
      <c r="G55" s="61" t="s">
        <v>89</v>
      </c>
      <c r="H55" s="61" t="s">
        <v>89</v>
      </c>
      <c r="I55" s="61" t="s">
        <v>89</v>
      </c>
      <c r="J55" s="133"/>
      <c r="K55" s="61" t="s">
        <v>89</v>
      </c>
      <c r="L55" s="61" t="s">
        <v>89</v>
      </c>
      <c r="M55" s="61" t="s">
        <v>89</v>
      </c>
    </row>
    <row r="56" spans="1:13" x14ac:dyDescent="0.25">
      <c r="A56" s="85" t="s">
        <v>177</v>
      </c>
      <c r="B56" s="90" t="s">
        <v>176</v>
      </c>
      <c r="C56" s="83" t="s">
        <v>89</v>
      </c>
      <c r="D56" s="83" t="s">
        <v>89</v>
      </c>
      <c r="E56" s="63">
        <f t="shared" si="2"/>
        <v>0</v>
      </c>
      <c r="F56" s="63">
        <f>0+G56+H56+J56</f>
        <v>0</v>
      </c>
      <c r="G56" s="63">
        <f>0+G57</f>
        <v>0</v>
      </c>
      <c r="H56" s="63">
        <f>0+H57</f>
        <v>0</v>
      </c>
      <c r="I56" s="78" t="s">
        <v>89</v>
      </c>
      <c r="J56" s="63">
        <f>0+J57</f>
        <v>0</v>
      </c>
      <c r="K56" s="63">
        <f>0+K57</f>
        <v>0</v>
      </c>
      <c r="L56" s="78" t="s">
        <v>89</v>
      </c>
      <c r="M56" s="78" t="s">
        <v>89</v>
      </c>
    </row>
    <row r="57" spans="1:13" ht="45" x14ac:dyDescent="0.25">
      <c r="A57" s="80" t="s">
        <v>175</v>
      </c>
      <c r="B57" s="90" t="s">
        <v>174</v>
      </c>
      <c r="C57" s="64">
        <v>510</v>
      </c>
      <c r="D57" s="64">
        <v>510</v>
      </c>
      <c r="E57" s="63">
        <f t="shared" si="2"/>
        <v>0</v>
      </c>
      <c r="F57" s="63">
        <f>0+G57+H57+J57</f>
        <v>0</v>
      </c>
      <c r="G57" s="62"/>
      <c r="H57" s="62"/>
      <c r="I57" s="61" t="s">
        <v>89</v>
      </c>
      <c r="J57" s="62"/>
      <c r="K57" s="62"/>
      <c r="L57" s="61" t="s">
        <v>89</v>
      </c>
      <c r="M57" s="61" t="s">
        <v>89</v>
      </c>
    </row>
    <row r="58" spans="1:13" x14ac:dyDescent="0.25">
      <c r="A58" s="71" t="s">
        <v>173</v>
      </c>
      <c r="B58" s="92" t="s">
        <v>172</v>
      </c>
      <c r="C58" s="91" t="s">
        <v>89</v>
      </c>
      <c r="D58" s="91" t="s">
        <v>89</v>
      </c>
      <c r="E58" s="69">
        <f>0+ROUND(F58+L58+M58,2)</f>
        <v>0</v>
      </c>
      <c r="F58" s="69">
        <f>0+ROUND(G58+H58+I58+J58,2)</f>
        <v>0</v>
      </c>
      <c r="G58" s="69">
        <f>0+ROUND(G59+G85+G98+G109+G111+G119,2)</f>
        <v>0</v>
      </c>
      <c r="H58" s="69">
        <f>0+ROUND(H59+H85+H98+H119,2)</f>
        <v>0</v>
      </c>
      <c r="I58" s="69">
        <f>0+ROUND(I119+I162,2)</f>
        <v>0</v>
      </c>
      <c r="J58" s="69">
        <f>0+ROUND(J59+J85+J98+J109+J111+J119,2)</f>
        <v>0</v>
      </c>
      <c r="K58" s="69">
        <f>0+ROUND(K59+K85+K119,2)</f>
        <v>0</v>
      </c>
      <c r="L58" s="69">
        <f>0+ROUND(L119,2)</f>
        <v>0</v>
      </c>
      <c r="M58" s="69">
        <f>0+ROUND(M59+M98+M109+M119,2)</f>
        <v>0</v>
      </c>
    </row>
    <row r="59" spans="1:13" ht="30" x14ac:dyDescent="0.25">
      <c r="A59" s="73" t="s">
        <v>171</v>
      </c>
      <c r="B59" s="90" t="s">
        <v>170</v>
      </c>
      <c r="C59" s="64">
        <v>110</v>
      </c>
      <c r="D59" s="64" t="s">
        <v>89</v>
      </c>
      <c r="E59" s="63">
        <f>0+F59+M59</f>
        <v>0</v>
      </c>
      <c r="F59" s="63">
        <f t="shared" ref="F59:F64" si="3">0+G59+H59+J59</f>
        <v>0</v>
      </c>
      <c r="G59" s="63">
        <f>0+G60+G63+G70+G74</f>
        <v>0</v>
      </c>
      <c r="H59" s="63">
        <f>0+H60+H63+H70+H74</f>
        <v>0</v>
      </c>
      <c r="I59" s="78" t="s">
        <v>89</v>
      </c>
      <c r="J59" s="63">
        <f>0+J60+J63+J70+J74</f>
        <v>0</v>
      </c>
      <c r="K59" s="63">
        <f>0+K60+K63+K70+K74</f>
        <v>0</v>
      </c>
      <c r="L59" s="78">
        <f>0+L70</f>
        <v>0</v>
      </c>
      <c r="M59" s="63">
        <f>0+M60+M63+M70+M74</f>
        <v>0</v>
      </c>
    </row>
    <row r="60" spans="1:13" ht="30" x14ac:dyDescent="0.25">
      <c r="A60" s="80" t="s">
        <v>169</v>
      </c>
      <c r="B60" s="90" t="s">
        <v>168</v>
      </c>
      <c r="C60" s="64">
        <v>111</v>
      </c>
      <c r="D60" s="83" t="s">
        <v>89</v>
      </c>
      <c r="E60" s="63">
        <f>0+F60+M60</f>
        <v>0</v>
      </c>
      <c r="F60" s="63">
        <f t="shared" si="3"/>
        <v>0</v>
      </c>
      <c r="G60" s="63">
        <f>0+G61+G62</f>
        <v>0</v>
      </c>
      <c r="H60" s="63">
        <f>0+H61+H62</f>
        <v>0</v>
      </c>
      <c r="I60" s="78" t="s">
        <v>89</v>
      </c>
      <c r="J60" s="63">
        <f>0+J61+J62</f>
        <v>0</v>
      </c>
      <c r="K60" s="63">
        <f>0+K61+K62</f>
        <v>0</v>
      </c>
      <c r="L60" s="78" t="s">
        <v>89</v>
      </c>
      <c r="M60" s="63">
        <f>0+M61</f>
        <v>0</v>
      </c>
    </row>
    <row r="61" spans="1:13" ht="30" x14ac:dyDescent="0.25">
      <c r="A61" s="79" t="s">
        <v>167</v>
      </c>
      <c r="B61" s="90" t="s">
        <v>166</v>
      </c>
      <c r="C61" s="64">
        <v>111</v>
      </c>
      <c r="D61" s="64">
        <v>211</v>
      </c>
      <c r="E61" s="63">
        <f>0+F61+M61</f>
        <v>0</v>
      </c>
      <c r="F61" s="63">
        <f t="shared" si="3"/>
        <v>0</v>
      </c>
      <c r="G61" s="133"/>
      <c r="H61" s="133"/>
      <c r="I61" s="61" t="s">
        <v>89</v>
      </c>
      <c r="J61" s="133"/>
      <c r="K61" s="133"/>
      <c r="L61" s="61" t="s">
        <v>89</v>
      </c>
      <c r="M61" s="133"/>
    </row>
    <row r="62" spans="1:13" ht="30" x14ac:dyDescent="0.25">
      <c r="A62" s="79" t="s">
        <v>129</v>
      </c>
      <c r="B62" s="90">
        <v>2112</v>
      </c>
      <c r="C62" s="64">
        <v>111</v>
      </c>
      <c r="D62" s="64">
        <v>266</v>
      </c>
      <c r="E62" s="63">
        <f>0+F62</f>
        <v>0</v>
      </c>
      <c r="F62" s="63">
        <f t="shared" si="3"/>
        <v>0</v>
      </c>
      <c r="G62" s="133"/>
      <c r="H62" s="133"/>
      <c r="I62" s="61" t="s">
        <v>89</v>
      </c>
      <c r="J62" s="133"/>
      <c r="K62" s="133"/>
      <c r="L62" s="61" t="s">
        <v>89</v>
      </c>
      <c r="M62" s="61" t="s">
        <v>89</v>
      </c>
    </row>
    <row r="63" spans="1:13" ht="30" x14ac:dyDescent="0.25">
      <c r="A63" s="80" t="s">
        <v>165</v>
      </c>
      <c r="B63" s="90" t="s">
        <v>164</v>
      </c>
      <c r="C63" s="64">
        <v>112</v>
      </c>
      <c r="D63" s="83" t="s">
        <v>89</v>
      </c>
      <c r="E63" s="63">
        <f>0+F63+M63</f>
        <v>0</v>
      </c>
      <c r="F63" s="63">
        <f t="shared" si="3"/>
        <v>0</v>
      </c>
      <c r="G63" s="63">
        <f>0+G64+G65+G67+G68+G69</f>
        <v>0</v>
      </c>
      <c r="H63" s="63">
        <f>0+H64+H67+H68+H69</f>
        <v>0</v>
      </c>
      <c r="I63" s="78" t="s">
        <v>89</v>
      </c>
      <c r="J63" s="63">
        <f>0+J64+J65+J66+J67+J68+J69</f>
        <v>0</v>
      </c>
      <c r="K63" s="63">
        <f>0+K69</f>
        <v>0</v>
      </c>
      <c r="L63" s="78" t="s">
        <v>89</v>
      </c>
      <c r="M63" s="63">
        <f>0+M64</f>
        <v>0</v>
      </c>
    </row>
    <row r="64" spans="1:13" x14ac:dyDescent="0.25">
      <c r="A64" s="79" t="s">
        <v>163</v>
      </c>
      <c r="B64" s="90">
        <v>2121</v>
      </c>
      <c r="C64" s="64">
        <v>112</v>
      </c>
      <c r="D64" s="83">
        <v>212</v>
      </c>
      <c r="E64" s="63">
        <f>0+F64+M64</f>
        <v>0</v>
      </c>
      <c r="F64" s="63">
        <f t="shared" si="3"/>
        <v>0</v>
      </c>
      <c r="G64" s="133"/>
      <c r="H64" s="133"/>
      <c r="I64" s="61" t="s">
        <v>89</v>
      </c>
      <c r="J64" s="133"/>
      <c r="K64" s="61" t="s">
        <v>89</v>
      </c>
      <c r="L64" s="61" t="s">
        <v>89</v>
      </c>
      <c r="M64" s="133"/>
    </row>
    <row r="65" spans="1:13" ht="30" x14ac:dyDescent="0.25">
      <c r="A65" s="79" t="s">
        <v>162</v>
      </c>
      <c r="B65" s="90">
        <v>2122</v>
      </c>
      <c r="C65" s="64">
        <v>112</v>
      </c>
      <c r="D65" s="83">
        <v>214</v>
      </c>
      <c r="E65" s="63">
        <f>0+F65</f>
        <v>0</v>
      </c>
      <c r="F65" s="63">
        <f>0+G65+J65</f>
        <v>0</v>
      </c>
      <c r="G65" s="133"/>
      <c r="H65" s="61" t="s">
        <v>89</v>
      </c>
      <c r="I65" s="61" t="s">
        <v>89</v>
      </c>
      <c r="J65" s="133"/>
      <c r="K65" s="61" t="s">
        <v>89</v>
      </c>
      <c r="L65" s="61" t="s">
        <v>89</v>
      </c>
      <c r="M65" s="61" t="s">
        <v>89</v>
      </c>
    </row>
    <row r="66" spans="1:13" x14ac:dyDescent="0.25">
      <c r="A66" s="79" t="s">
        <v>124</v>
      </c>
      <c r="B66" s="90">
        <v>2123</v>
      </c>
      <c r="C66" s="64">
        <v>112</v>
      </c>
      <c r="D66" s="83">
        <v>221</v>
      </c>
      <c r="E66" s="63">
        <f>0+F66</f>
        <v>0</v>
      </c>
      <c r="F66" s="63">
        <f>0+J66</f>
        <v>0</v>
      </c>
      <c r="G66" s="61" t="s">
        <v>89</v>
      </c>
      <c r="H66" s="61" t="s">
        <v>89</v>
      </c>
      <c r="I66" s="61" t="s">
        <v>89</v>
      </c>
      <c r="J66" s="133"/>
      <c r="K66" s="61" t="s">
        <v>89</v>
      </c>
      <c r="L66" s="61" t="s">
        <v>89</v>
      </c>
      <c r="M66" s="61" t="s">
        <v>89</v>
      </c>
    </row>
    <row r="67" spans="1:13" x14ac:dyDescent="0.25">
      <c r="A67" s="79" t="s">
        <v>123</v>
      </c>
      <c r="B67" s="90">
        <v>2124</v>
      </c>
      <c r="C67" s="64">
        <v>112</v>
      </c>
      <c r="D67" s="83">
        <v>222</v>
      </c>
      <c r="E67" s="63">
        <f>0+F67</f>
        <v>0</v>
      </c>
      <c r="F67" s="63">
        <f>0+G67+H67+J67</f>
        <v>0</v>
      </c>
      <c r="G67" s="133"/>
      <c r="H67" s="133"/>
      <c r="I67" s="61" t="s">
        <v>89</v>
      </c>
      <c r="J67" s="133"/>
      <c r="K67" s="61" t="s">
        <v>89</v>
      </c>
      <c r="L67" s="61" t="s">
        <v>89</v>
      </c>
      <c r="M67" s="61" t="s">
        <v>89</v>
      </c>
    </row>
    <row r="68" spans="1:13" x14ac:dyDescent="0.25">
      <c r="A68" s="79" t="s">
        <v>120</v>
      </c>
      <c r="B68" s="90">
        <v>2125</v>
      </c>
      <c r="C68" s="64">
        <v>112</v>
      </c>
      <c r="D68" s="83">
        <v>226</v>
      </c>
      <c r="E68" s="63">
        <f>0+F68</f>
        <v>0</v>
      </c>
      <c r="F68" s="63">
        <f>0+G68+H68+J68</f>
        <v>0</v>
      </c>
      <c r="G68" s="133"/>
      <c r="H68" s="133"/>
      <c r="I68" s="61" t="s">
        <v>89</v>
      </c>
      <c r="J68" s="133"/>
      <c r="K68" s="61" t="s">
        <v>89</v>
      </c>
      <c r="L68" s="61" t="s">
        <v>89</v>
      </c>
      <c r="M68" s="61" t="s">
        <v>89</v>
      </c>
    </row>
    <row r="69" spans="1:13" ht="30" x14ac:dyDescent="0.25">
      <c r="A69" s="79" t="s">
        <v>129</v>
      </c>
      <c r="B69" s="90">
        <v>2126</v>
      </c>
      <c r="C69" s="64">
        <v>112</v>
      </c>
      <c r="D69" s="83">
        <v>266</v>
      </c>
      <c r="E69" s="63">
        <f>0+F69</f>
        <v>0</v>
      </c>
      <c r="F69" s="63">
        <f>0+G69+H69+J69</f>
        <v>0</v>
      </c>
      <c r="G69" s="133"/>
      <c r="H69" s="133"/>
      <c r="I69" s="61" t="s">
        <v>89</v>
      </c>
      <c r="J69" s="133"/>
      <c r="K69" s="133"/>
      <c r="L69" s="61" t="s">
        <v>89</v>
      </c>
      <c r="M69" s="61" t="s">
        <v>89</v>
      </c>
    </row>
    <row r="70" spans="1:13" ht="30" x14ac:dyDescent="0.25">
      <c r="A70" s="80" t="s">
        <v>161</v>
      </c>
      <c r="B70" s="66">
        <v>2130</v>
      </c>
      <c r="C70" s="64">
        <v>113</v>
      </c>
      <c r="D70" s="83" t="s">
        <v>89</v>
      </c>
      <c r="E70" s="63">
        <f>0+F70+L70+M70</f>
        <v>0</v>
      </c>
      <c r="F70" s="63">
        <f>0+G70+H70+J70</f>
        <v>0</v>
      </c>
      <c r="G70" s="63">
        <f>0+G71+G72</f>
        <v>0</v>
      </c>
      <c r="H70" s="63">
        <f>0+H72+H73</f>
        <v>0</v>
      </c>
      <c r="I70" s="78" t="s">
        <v>89</v>
      </c>
      <c r="J70" s="63">
        <f>0+J71+J72+J73</f>
        <v>0</v>
      </c>
      <c r="K70" s="63">
        <f>0+K71</f>
        <v>0</v>
      </c>
      <c r="L70" s="78">
        <f>0+L71</f>
        <v>0</v>
      </c>
      <c r="M70" s="63">
        <f>0+M71</f>
        <v>0</v>
      </c>
    </row>
    <row r="71" spans="1:13" x14ac:dyDescent="0.25">
      <c r="A71" s="79" t="s">
        <v>123</v>
      </c>
      <c r="B71" s="66">
        <v>2131</v>
      </c>
      <c r="C71" s="64">
        <v>113</v>
      </c>
      <c r="D71" s="83">
        <v>222</v>
      </c>
      <c r="E71" s="63">
        <f>0+F71+L71+M71</f>
        <v>0</v>
      </c>
      <c r="F71" s="63">
        <f>0+G71+J71</f>
        <v>0</v>
      </c>
      <c r="G71" s="133"/>
      <c r="H71" s="61" t="s">
        <v>89</v>
      </c>
      <c r="I71" s="61" t="s">
        <v>89</v>
      </c>
      <c r="J71" s="133"/>
      <c r="K71" s="133"/>
      <c r="L71" s="135"/>
      <c r="M71" s="133"/>
    </row>
    <row r="72" spans="1:13" x14ac:dyDescent="0.25">
      <c r="A72" s="79" t="s">
        <v>120</v>
      </c>
      <c r="B72" s="66">
        <v>2132</v>
      </c>
      <c r="C72" s="64">
        <v>113</v>
      </c>
      <c r="D72" s="83">
        <v>226</v>
      </c>
      <c r="E72" s="63">
        <f>0+F72</f>
        <v>0</v>
      </c>
      <c r="F72" s="63">
        <f>0+G72+H72+J72</f>
        <v>0</v>
      </c>
      <c r="G72" s="133"/>
      <c r="H72" s="133"/>
      <c r="I72" s="61" t="s">
        <v>89</v>
      </c>
      <c r="J72" s="133"/>
      <c r="K72" s="61" t="s">
        <v>89</v>
      </c>
      <c r="L72" s="61" t="s">
        <v>89</v>
      </c>
      <c r="M72" s="61" t="s">
        <v>89</v>
      </c>
    </row>
    <row r="73" spans="1:13" ht="45" x14ac:dyDescent="0.25">
      <c r="A73" s="79" t="s">
        <v>160</v>
      </c>
      <c r="B73" s="66">
        <v>2133</v>
      </c>
      <c r="C73" s="64">
        <v>113</v>
      </c>
      <c r="D73" s="83">
        <v>296</v>
      </c>
      <c r="E73" s="63">
        <f>0+F73</f>
        <v>0</v>
      </c>
      <c r="F73" s="63">
        <f>0+H73+J73</f>
        <v>0</v>
      </c>
      <c r="G73" s="61" t="s">
        <v>89</v>
      </c>
      <c r="H73" s="133"/>
      <c r="I73" s="61" t="s">
        <v>89</v>
      </c>
      <c r="J73" s="133"/>
      <c r="K73" s="61" t="s">
        <v>89</v>
      </c>
      <c r="L73" s="61" t="s">
        <v>89</v>
      </c>
      <c r="M73" s="61" t="s">
        <v>89</v>
      </c>
    </row>
    <row r="74" spans="1:13" ht="45" x14ac:dyDescent="0.25">
      <c r="A74" s="80" t="s">
        <v>131</v>
      </c>
      <c r="B74" s="66">
        <v>2140</v>
      </c>
      <c r="C74" s="64">
        <v>119</v>
      </c>
      <c r="D74" s="83" t="s">
        <v>89</v>
      </c>
      <c r="E74" s="63">
        <f>0+F74+M74</f>
        <v>0</v>
      </c>
      <c r="F74" s="63">
        <f>0+G74+H74+J74</f>
        <v>0</v>
      </c>
      <c r="G74" s="63">
        <f>0+G75+G76</f>
        <v>0</v>
      </c>
      <c r="H74" s="63">
        <f>0+H75+H76</f>
        <v>0</v>
      </c>
      <c r="I74" s="78" t="s">
        <v>89</v>
      </c>
      <c r="J74" s="63">
        <f>0+J75+J76</f>
        <v>0</v>
      </c>
      <c r="K74" s="63">
        <f>0+K75+K76</f>
        <v>0</v>
      </c>
      <c r="L74" s="78" t="s">
        <v>89</v>
      </c>
      <c r="M74" s="63">
        <f>0+M75</f>
        <v>0</v>
      </c>
    </row>
    <row r="75" spans="1:13" ht="30" x14ac:dyDescent="0.25">
      <c r="A75" s="79" t="s">
        <v>159</v>
      </c>
      <c r="B75" s="66">
        <v>2141</v>
      </c>
      <c r="C75" s="64">
        <v>119</v>
      </c>
      <c r="D75" s="64">
        <v>213</v>
      </c>
      <c r="E75" s="63">
        <f>0+F75+M75</f>
        <v>0</v>
      </c>
      <c r="F75" s="63">
        <f>0+G75+H75+J75</f>
        <v>0</v>
      </c>
      <c r="G75" s="133"/>
      <c r="H75" s="133"/>
      <c r="I75" s="61" t="s">
        <v>89</v>
      </c>
      <c r="J75" s="133"/>
      <c r="K75" s="133"/>
      <c r="L75" s="61" t="s">
        <v>89</v>
      </c>
      <c r="M75" s="135"/>
    </row>
    <row r="76" spans="1:13" x14ac:dyDescent="0.25">
      <c r="A76" s="79" t="s">
        <v>158</v>
      </c>
      <c r="B76" s="66">
        <v>2142</v>
      </c>
      <c r="C76" s="64">
        <v>119</v>
      </c>
      <c r="D76" s="83" t="s">
        <v>89</v>
      </c>
      <c r="E76" s="63">
        <f t="shared" ref="E76:E97" si="4">0+F76</f>
        <v>0</v>
      </c>
      <c r="F76" s="63">
        <f>0+G76+H76+J76</f>
        <v>0</v>
      </c>
      <c r="G76" s="137">
        <f>0+G77+G78+G79+G81</f>
        <v>0</v>
      </c>
      <c r="H76" s="137">
        <f>0+H79</f>
        <v>0</v>
      </c>
      <c r="I76" s="78" t="s">
        <v>89</v>
      </c>
      <c r="J76" s="137">
        <f>0+J77+J78+J79+J80+J81</f>
        <v>0</v>
      </c>
      <c r="K76" s="137">
        <f>0+K77+K78+K79</f>
        <v>0</v>
      </c>
      <c r="L76" s="78" t="s">
        <v>89</v>
      </c>
      <c r="M76" s="78" t="s">
        <v>89</v>
      </c>
    </row>
    <row r="77" spans="1:13" x14ac:dyDescent="0.25">
      <c r="A77" s="81" t="s">
        <v>120</v>
      </c>
      <c r="B77" s="66">
        <v>21421</v>
      </c>
      <c r="C77" s="64">
        <v>119</v>
      </c>
      <c r="D77" s="64">
        <v>226</v>
      </c>
      <c r="E77" s="63">
        <f t="shared" si="4"/>
        <v>0</v>
      </c>
      <c r="F77" s="63">
        <f>0+G77+J77</f>
        <v>0</v>
      </c>
      <c r="G77" s="133"/>
      <c r="H77" s="61" t="s">
        <v>89</v>
      </c>
      <c r="I77" s="61" t="s">
        <v>89</v>
      </c>
      <c r="J77" s="133"/>
      <c r="K77" s="133"/>
      <c r="L77" s="61" t="s">
        <v>89</v>
      </c>
      <c r="M77" s="61" t="s">
        <v>89</v>
      </c>
    </row>
    <row r="78" spans="1:13" ht="45" x14ac:dyDescent="0.25">
      <c r="A78" s="81" t="s">
        <v>130</v>
      </c>
      <c r="B78" s="66">
        <v>21422</v>
      </c>
      <c r="C78" s="64">
        <v>119</v>
      </c>
      <c r="D78" s="64">
        <v>265</v>
      </c>
      <c r="E78" s="63">
        <f t="shared" si="4"/>
        <v>0</v>
      </c>
      <c r="F78" s="63">
        <f>0+G78+J78</f>
        <v>0</v>
      </c>
      <c r="G78" s="133"/>
      <c r="H78" s="61" t="s">
        <v>89</v>
      </c>
      <c r="I78" s="61" t="s">
        <v>89</v>
      </c>
      <c r="J78" s="133"/>
      <c r="K78" s="133"/>
      <c r="L78" s="61" t="s">
        <v>89</v>
      </c>
      <c r="M78" s="61" t="s">
        <v>89</v>
      </c>
    </row>
    <row r="79" spans="1:13" ht="30" x14ac:dyDescent="0.25">
      <c r="A79" s="81" t="s">
        <v>129</v>
      </c>
      <c r="B79" s="66">
        <v>21423</v>
      </c>
      <c r="C79" s="64">
        <v>119</v>
      </c>
      <c r="D79" s="64">
        <v>266</v>
      </c>
      <c r="E79" s="63">
        <f t="shared" si="4"/>
        <v>0</v>
      </c>
      <c r="F79" s="63">
        <f>0+G79+H79+J79</f>
        <v>0</v>
      </c>
      <c r="G79" s="133"/>
      <c r="H79" s="133"/>
      <c r="I79" s="61" t="s">
        <v>89</v>
      </c>
      <c r="J79" s="133"/>
      <c r="K79" s="133"/>
      <c r="L79" s="61" t="s">
        <v>89</v>
      </c>
      <c r="M79" s="61" t="s">
        <v>89</v>
      </c>
    </row>
    <row r="80" spans="1:13" x14ac:dyDescent="0.25">
      <c r="A80" s="81" t="s">
        <v>98</v>
      </c>
      <c r="B80" s="66">
        <v>21424</v>
      </c>
      <c r="C80" s="64">
        <v>119</v>
      </c>
      <c r="D80" s="64">
        <v>310</v>
      </c>
      <c r="E80" s="63">
        <f t="shared" si="4"/>
        <v>0</v>
      </c>
      <c r="F80" s="63">
        <f>0+J80</f>
        <v>0</v>
      </c>
      <c r="G80" s="61" t="s">
        <v>89</v>
      </c>
      <c r="H80" s="61" t="s">
        <v>89</v>
      </c>
      <c r="I80" s="61" t="s">
        <v>89</v>
      </c>
      <c r="J80" s="133"/>
      <c r="K80" s="61" t="s">
        <v>89</v>
      </c>
      <c r="L80" s="61" t="s">
        <v>89</v>
      </c>
      <c r="M80" s="61" t="s">
        <v>89</v>
      </c>
    </row>
    <row r="81" spans="1:13" x14ac:dyDescent="0.25">
      <c r="A81" s="81" t="s">
        <v>115</v>
      </c>
      <c r="B81" s="66">
        <v>21425</v>
      </c>
      <c r="C81" s="64">
        <v>119</v>
      </c>
      <c r="D81" s="64">
        <v>340</v>
      </c>
      <c r="E81" s="63">
        <f t="shared" si="4"/>
        <v>0</v>
      </c>
      <c r="F81" s="63">
        <f>0+G81+J81</f>
        <v>0</v>
      </c>
      <c r="G81" s="63">
        <f>0+G82+G84</f>
        <v>0</v>
      </c>
      <c r="H81" s="78" t="s">
        <v>89</v>
      </c>
      <c r="I81" s="78" t="s">
        <v>89</v>
      </c>
      <c r="J81" s="63">
        <f>0+J82+J83+J84</f>
        <v>0</v>
      </c>
      <c r="K81" s="78" t="s">
        <v>89</v>
      </c>
      <c r="L81" s="78" t="s">
        <v>89</v>
      </c>
      <c r="M81" s="78" t="s">
        <v>89</v>
      </c>
    </row>
    <row r="82" spans="1:13" ht="30" x14ac:dyDescent="0.25">
      <c r="A82" s="82" t="s">
        <v>114</v>
      </c>
      <c r="B82" s="66">
        <v>214251</v>
      </c>
      <c r="C82" s="64">
        <v>119</v>
      </c>
      <c r="D82" s="64">
        <v>341</v>
      </c>
      <c r="E82" s="63">
        <f t="shared" si="4"/>
        <v>0</v>
      </c>
      <c r="F82" s="63">
        <f>0+G82+J82</f>
        <v>0</v>
      </c>
      <c r="G82" s="133"/>
      <c r="H82" s="61" t="s">
        <v>89</v>
      </c>
      <c r="I82" s="61" t="s">
        <v>89</v>
      </c>
      <c r="J82" s="133"/>
      <c r="K82" s="61" t="s">
        <v>89</v>
      </c>
      <c r="L82" s="61" t="s">
        <v>89</v>
      </c>
      <c r="M82" s="61" t="s">
        <v>89</v>
      </c>
    </row>
    <row r="83" spans="1:13" x14ac:dyDescent="0.25">
      <c r="A83" s="82" t="s">
        <v>110</v>
      </c>
      <c r="B83" s="66">
        <v>214252</v>
      </c>
      <c r="C83" s="64">
        <v>119</v>
      </c>
      <c r="D83" s="64">
        <v>345</v>
      </c>
      <c r="E83" s="63">
        <f t="shared" si="4"/>
        <v>0</v>
      </c>
      <c r="F83" s="63">
        <f>0+J83</f>
        <v>0</v>
      </c>
      <c r="G83" s="61" t="s">
        <v>89</v>
      </c>
      <c r="H83" s="61" t="s">
        <v>89</v>
      </c>
      <c r="I83" s="61" t="s">
        <v>89</v>
      </c>
      <c r="J83" s="133"/>
      <c r="K83" s="61" t="s">
        <v>89</v>
      </c>
      <c r="L83" s="61" t="s">
        <v>89</v>
      </c>
      <c r="M83" s="61" t="s">
        <v>89</v>
      </c>
    </row>
    <row r="84" spans="1:13" ht="30" x14ac:dyDescent="0.25">
      <c r="A84" s="82" t="s">
        <v>109</v>
      </c>
      <c r="B84" s="66">
        <v>214253</v>
      </c>
      <c r="C84" s="64">
        <v>119</v>
      </c>
      <c r="D84" s="64">
        <v>346</v>
      </c>
      <c r="E84" s="63">
        <f t="shared" si="4"/>
        <v>0</v>
      </c>
      <c r="F84" s="63">
        <f>0+G84+J84</f>
        <v>0</v>
      </c>
      <c r="G84" s="61"/>
      <c r="H84" s="61" t="s">
        <v>89</v>
      </c>
      <c r="I84" s="61" t="s">
        <v>89</v>
      </c>
      <c r="J84" s="133"/>
      <c r="K84" s="61" t="s">
        <v>89</v>
      </c>
      <c r="L84" s="61" t="s">
        <v>89</v>
      </c>
      <c r="M84" s="61" t="s">
        <v>89</v>
      </c>
    </row>
    <row r="85" spans="1:13" x14ac:dyDescent="0.25">
      <c r="A85" s="85" t="s">
        <v>157</v>
      </c>
      <c r="B85" s="66">
        <v>2200</v>
      </c>
      <c r="C85" s="64">
        <v>300</v>
      </c>
      <c r="D85" s="64" t="s">
        <v>89</v>
      </c>
      <c r="E85" s="63">
        <f t="shared" si="4"/>
        <v>0</v>
      </c>
      <c r="F85" s="63">
        <f>0+G85+H85+J85</f>
        <v>0</v>
      </c>
      <c r="G85" s="63">
        <f>0+G86</f>
        <v>0</v>
      </c>
      <c r="H85" s="63">
        <f>0+H86+H95</f>
        <v>0</v>
      </c>
      <c r="I85" s="78" t="s">
        <v>89</v>
      </c>
      <c r="J85" s="63">
        <f>0+J86+J95+J96+J97</f>
        <v>0</v>
      </c>
      <c r="K85" s="63">
        <f>0+K86</f>
        <v>0</v>
      </c>
      <c r="L85" s="78" t="s">
        <v>89</v>
      </c>
      <c r="M85" s="78" t="s">
        <v>89</v>
      </c>
    </row>
    <row r="86" spans="1:13" ht="45" x14ac:dyDescent="0.25">
      <c r="A86" s="80" t="s">
        <v>156</v>
      </c>
      <c r="B86" s="66">
        <v>2210</v>
      </c>
      <c r="C86" s="64">
        <v>320</v>
      </c>
      <c r="D86" s="64" t="s">
        <v>89</v>
      </c>
      <c r="E86" s="63">
        <f t="shared" si="4"/>
        <v>0</v>
      </c>
      <c r="F86" s="63">
        <f>0+G86+H86+J86</f>
        <v>0</v>
      </c>
      <c r="G86" s="63">
        <f>0+G87+G91</f>
        <v>0</v>
      </c>
      <c r="H86" s="63">
        <f>0+H87</f>
        <v>0</v>
      </c>
      <c r="I86" s="78" t="s">
        <v>89</v>
      </c>
      <c r="J86" s="63">
        <f>0+J87+J91</f>
        <v>0</v>
      </c>
      <c r="K86" s="63">
        <f>0+K87</f>
        <v>0</v>
      </c>
      <c r="L86" s="78" t="s">
        <v>89</v>
      </c>
      <c r="M86" s="78" t="s">
        <v>89</v>
      </c>
    </row>
    <row r="87" spans="1:13" s="54" customFormat="1" ht="60" x14ac:dyDescent="0.2">
      <c r="A87" s="79" t="s">
        <v>155</v>
      </c>
      <c r="B87" s="66">
        <v>2211</v>
      </c>
      <c r="C87" s="64">
        <v>321</v>
      </c>
      <c r="D87" s="64" t="s">
        <v>89</v>
      </c>
      <c r="E87" s="63">
        <f t="shared" si="4"/>
        <v>0</v>
      </c>
      <c r="F87" s="63">
        <f>0+G87+H87+J87</f>
        <v>0</v>
      </c>
      <c r="G87" s="63">
        <f>0+G88+G90</f>
        <v>0</v>
      </c>
      <c r="H87" s="63">
        <f>0+H88</f>
        <v>0</v>
      </c>
      <c r="I87" s="78" t="s">
        <v>89</v>
      </c>
      <c r="J87" s="63">
        <f>0+J88+J89+J90</f>
        <v>0</v>
      </c>
      <c r="K87" s="63">
        <f>0+K88+K90</f>
        <v>0</v>
      </c>
      <c r="L87" s="78" t="s">
        <v>89</v>
      </c>
      <c r="M87" s="78" t="s">
        <v>89</v>
      </c>
    </row>
    <row r="88" spans="1:13" s="54" customFormat="1" ht="30" x14ac:dyDescent="0.2">
      <c r="A88" s="81" t="s">
        <v>154</v>
      </c>
      <c r="B88" s="66">
        <v>22113</v>
      </c>
      <c r="C88" s="64">
        <v>321</v>
      </c>
      <c r="D88" s="64">
        <v>264</v>
      </c>
      <c r="E88" s="63">
        <f t="shared" si="4"/>
        <v>0</v>
      </c>
      <c r="F88" s="63">
        <f>0+G88+H88+J88</f>
        <v>0</v>
      </c>
      <c r="G88" s="133"/>
      <c r="H88" s="133"/>
      <c r="I88" s="61" t="s">
        <v>89</v>
      </c>
      <c r="J88" s="133"/>
      <c r="K88" s="133"/>
      <c r="L88" s="61" t="s">
        <v>89</v>
      </c>
      <c r="M88" s="61" t="s">
        <v>89</v>
      </c>
    </row>
    <row r="89" spans="1:13" s="54" customFormat="1" ht="45" x14ac:dyDescent="0.2">
      <c r="A89" s="81" t="s">
        <v>130</v>
      </c>
      <c r="B89" s="66">
        <v>22114</v>
      </c>
      <c r="C89" s="64">
        <v>321</v>
      </c>
      <c r="D89" s="64">
        <v>265</v>
      </c>
      <c r="E89" s="63">
        <f t="shared" si="4"/>
        <v>0</v>
      </c>
      <c r="F89" s="63">
        <f>0+J89</f>
        <v>0</v>
      </c>
      <c r="G89" s="61" t="s">
        <v>89</v>
      </c>
      <c r="H89" s="61" t="s">
        <v>89</v>
      </c>
      <c r="I89" s="61" t="s">
        <v>89</v>
      </c>
      <c r="J89" s="133"/>
      <c r="K89" s="61" t="s">
        <v>89</v>
      </c>
      <c r="L89" s="61" t="s">
        <v>89</v>
      </c>
      <c r="M89" s="61" t="s">
        <v>89</v>
      </c>
    </row>
    <row r="90" spans="1:13" s="54" customFormat="1" ht="30" x14ac:dyDescent="0.2">
      <c r="A90" s="81" t="s">
        <v>129</v>
      </c>
      <c r="B90" s="66">
        <v>22115</v>
      </c>
      <c r="C90" s="64">
        <v>321</v>
      </c>
      <c r="D90" s="64">
        <v>266</v>
      </c>
      <c r="E90" s="63">
        <f t="shared" si="4"/>
        <v>0</v>
      </c>
      <c r="F90" s="63">
        <f>0+G90+J90</f>
        <v>0</v>
      </c>
      <c r="G90" s="133"/>
      <c r="H90" s="61" t="s">
        <v>89</v>
      </c>
      <c r="I90" s="61" t="s">
        <v>89</v>
      </c>
      <c r="J90" s="133"/>
      <c r="K90" s="133"/>
      <c r="L90" s="61" t="s">
        <v>89</v>
      </c>
      <c r="M90" s="61" t="s">
        <v>89</v>
      </c>
    </row>
    <row r="91" spans="1:13" s="54" customFormat="1" ht="30" x14ac:dyDescent="0.2">
      <c r="A91" s="89" t="s">
        <v>153</v>
      </c>
      <c r="B91" s="87">
        <v>2212</v>
      </c>
      <c r="C91" s="86">
        <v>323</v>
      </c>
      <c r="D91" s="86" t="s">
        <v>89</v>
      </c>
      <c r="E91" s="63">
        <f t="shared" si="4"/>
        <v>0</v>
      </c>
      <c r="F91" s="63">
        <f>0+G91+J91</f>
        <v>0</v>
      </c>
      <c r="G91" s="63">
        <f>0+G92+G93+G94</f>
        <v>0</v>
      </c>
      <c r="H91" s="78" t="s">
        <v>89</v>
      </c>
      <c r="I91" s="78" t="s">
        <v>89</v>
      </c>
      <c r="J91" s="63">
        <f>0+J92+J93+J94</f>
        <v>0</v>
      </c>
      <c r="K91" s="78" t="s">
        <v>89</v>
      </c>
      <c r="L91" s="78" t="s">
        <v>89</v>
      </c>
      <c r="M91" s="78" t="s">
        <v>89</v>
      </c>
    </row>
    <row r="92" spans="1:13" s="54" customFormat="1" ht="30" x14ac:dyDescent="0.2">
      <c r="A92" s="88" t="s">
        <v>152</v>
      </c>
      <c r="B92" s="87">
        <v>22121</v>
      </c>
      <c r="C92" s="86">
        <v>323</v>
      </c>
      <c r="D92" s="86">
        <v>261</v>
      </c>
      <c r="E92" s="63">
        <f t="shared" si="4"/>
        <v>0</v>
      </c>
      <c r="F92" s="63">
        <f>0+G92+J92</f>
        <v>0</v>
      </c>
      <c r="G92" s="133"/>
      <c r="H92" s="61" t="s">
        <v>89</v>
      </c>
      <c r="I92" s="61" t="s">
        <v>89</v>
      </c>
      <c r="J92" s="133"/>
      <c r="K92" s="61" t="s">
        <v>89</v>
      </c>
      <c r="L92" s="61" t="s">
        <v>89</v>
      </c>
      <c r="M92" s="61" t="s">
        <v>89</v>
      </c>
    </row>
    <row r="93" spans="1:13" s="54" customFormat="1" ht="30" x14ac:dyDescent="0.2">
      <c r="A93" s="88" t="s">
        <v>151</v>
      </c>
      <c r="B93" s="87">
        <v>22122</v>
      </c>
      <c r="C93" s="86">
        <v>323</v>
      </c>
      <c r="D93" s="86">
        <v>263</v>
      </c>
      <c r="E93" s="63">
        <f t="shared" si="4"/>
        <v>0</v>
      </c>
      <c r="F93" s="63">
        <f>0+G93+J93</f>
        <v>0</v>
      </c>
      <c r="G93" s="133"/>
      <c r="H93" s="61" t="s">
        <v>89</v>
      </c>
      <c r="I93" s="61" t="s">
        <v>89</v>
      </c>
      <c r="J93" s="133"/>
      <c r="K93" s="61" t="s">
        <v>89</v>
      </c>
      <c r="L93" s="61" t="s">
        <v>89</v>
      </c>
      <c r="M93" s="61" t="s">
        <v>89</v>
      </c>
    </row>
    <row r="94" spans="1:13" s="54" customFormat="1" ht="45" x14ac:dyDescent="0.2">
      <c r="A94" s="88" t="s">
        <v>130</v>
      </c>
      <c r="B94" s="87">
        <v>22123</v>
      </c>
      <c r="C94" s="86">
        <v>323</v>
      </c>
      <c r="D94" s="86">
        <v>265</v>
      </c>
      <c r="E94" s="63">
        <f t="shared" si="4"/>
        <v>0</v>
      </c>
      <c r="F94" s="63">
        <f>0+G94+J94</f>
        <v>0</v>
      </c>
      <c r="G94" s="133"/>
      <c r="H94" s="61" t="s">
        <v>89</v>
      </c>
      <c r="I94" s="61" t="s">
        <v>89</v>
      </c>
      <c r="J94" s="133"/>
      <c r="K94" s="61" t="s">
        <v>89</v>
      </c>
      <c r="L94" s="61" t="s">
        <v>89</v>
      </c>
      <c r="M94" s="61" t="s">
        <v>89</v>
      </c>
    </row>
    <row r="95" spans="1:13" s="54" customFormat="1" ht="45" x14ac:dyDescent="0.2">
      <c r="A95" s="80" t="s">
        <v>150</v>
      </c>
      <c r="B95" s="66">
        <v>2220</v>
      </c>
      <c r="C95" s="64">
        <v>340</v>
      </c>
      <c r="D95" s="64">
        <v>296</v>
      </c>
      <c r="E95" s="63">
        <f t="shared" si="4"/>
        <v>0</v>
      </c>
      <c r="F95" s="63">
        <f>0+H95+J95</f>
        <v>0</v>
      </c>
      <c r="G95" s="61" t="s">
        <v>89</v>
      </c>
      <c r="H95" s="133"/>
      <c r="I95" s="61" t="s">
        <v>89</v>
      </c>
      <c r="J95" s="133"/>
      <c r="K95" s="61" t="s">
        <v>89</v>
      </c>
      <c r="L95" s="61" t="s">
        <v>89</v>
      </c>
      <c r="M95" s="61" t="s">
        <v>89</v>
      </c>
    </row>
    <row r="96" spans="1:13" s="54" customFormat="1" ht="75" x14ac:dyDescent="0.2">
      <c r="A96" s="80" t="s">
        <v>149</v>
      </c>
      <c r="B96" s="66">
        <v>2230</v>
      </c>
      <c r="C96" s="64">
        <v>350</v>
      </c>
      <c r="D96" s="64">
        <v>296</v>
      </c>
      <c r="E96" s="63">
        <f t="shared" si="4"/>
        <v>0</v>
      </c>
      <c r="F96" s="63">
        <f>0+J96</f>
        <v>0</v>
      </c>
      <c r="G96" s="61" t="s">
        <v>89</v>
      </c>
      <c r="H96" s="61" t="s">
        <v>89</v>
      </c>
      <c r="I96" s="61" t="s">
        <v>89</v>
      </c>
      <c r="J96" s="133"/>
      <c r="K96" s="61" t="s">
        <v>89</v>
      </c>
      <c r="L96" s="61" t="s">
        <v>89</v>
      </c>
      <c r="M96" s="61" t="s">
        <v>89</v>
      </c>
    </row>
    <row r="97" spans="1:13" s="54" customFormat="1" x14ac:dyDescent="0.2">
      <c r="A97" s="80" t="s">
        <v>148</v>
      </c>
      <c r="B97" s="66">
        <v>2240</v>
      </c>
      <c r="C97" s="64">
        <v>360</v>
      </c>
      <c r="D97" s="64">
        <v>296</v>
      </c>
      <c r="E97" s="63">
        <f t="shared" si="4"/>
        <v>0</v>
      </c>
      <c r="F97" s="63">
        <f>0+J97</f>
        <v>0</v>
      </c>
      <c r="G97" s="61" t="s">
        <v>89</v>
      </c>
      <c r="H97" s="61" t="s">
        <v>89</v>
      </c>
      <c r="I97" s="61" t="s">
        <v>89</v>
      </c>
      <c r="J97" s="133"/>
      <c r="K97" s="61" t="s">
        <v>89</v>
      </c>
      <c r="L97" s="61" t="s">
        <v>89</v>
      </c>
      <c r="M97" s="61" t="s">
        <v>89</v>
      </c>
    </row>
    <row r="98" spans="1:13" x14ac:dyDescent="0.25">
      <c r="A98" s="85" t="s">
        <v>147</v>
      </c>
      <c r="B98" s="66">
        <v>2300</v>
      </c>
      <c r="C98" s="64">
        <v>850</v>
      </c>
      <c r="D98" s="83" t="s">
        <v>89</v>
      </c>
      <c r="E98" s="63">
        <f>0+F98+M98</f>
        <v>0</v>
      </c>
      <c r="F98" s="63">
        <f>0+G98+H98+J98</f>
        <v>0</v>
      </c>
      <c r="G98" s="63">
        <f>0+G99+G100+G101</f>
        <v>0</v>
      </c>
      <c r="H98" s="63">
        <f>0+H99+H101</f>
        <v>0</v>
      </c>
      <c r="I98" s="78" t="s">
        <v>89</v>
      </c>
      <c r="J98" s="63">
        <f>0+J99+J100+J101</f>
        <v>0</v>
      </c>
      <c r="K98" s="78" t="s">
        <v>89</v>
      </c>
      <c r="L98" s="78" t="s">
        <v>89</v>
      </c>
      <c r="M98" s="63">
        <f>0+M101</f>
        <v>0</v>
      </c>
    </row>
    <row r="99" spans="1:13" ht="30" x14ac:dyDescent="0.25">
      <c r="A99" s="80" t="s">
        <v>146</v>
      </c>
      <c r="B99" s="66">
        <v>2310</v>
      </c>
      <c r="C99" s="64">
        <v>851</v>
      </c>
      <c r="D99" s="64">
        <v>291</v>
      </c>
      <c r="E99" s="63">
        <f>0+F99</f>
        <v>0</v>
      </c>
      <c r="F99" s="63">
        <f>0+G99+H99+J99</f>
        <v>0</v>
      </c>
      <c r="G99" s="133"/>
      <c r="H99" s="133"/>
      <c r="I99" s="61" t="s">
        <v>89</v>
      </c>
      <c r="J99" s="133"/>
      <c r="K99" s="61" t="s">
        <v>89</v>
      </c>
      <c r="L99" s="61" t="s">
        <v>89</v>
      </c>
      <c r="M99" s="61" t="s">
        <v>89</v>
      </c>
    </row>
    <row r="100" spans="1:13" ht="45" x14ac:dyDescent="0.25">
      <c r="A100" s="80" t="s">
        <v>145</v>
      </c>
      <c r="B100" s="66">
        <v>2320</v>
      </c>
      <c r="C100" s="64">
        <v>852</v>
      </c>
      <c r="D100" s="64">
        <v>291</v>
      </c>
      <c r="E100" s="63">
        <f>0+F100</f>
        <v>0</v>
      </c>
      <c r="F100" s="63">
        <f>0+G100+J100</f>
        <v>0</v>
      </c>
      <c r="G100" s="133"/>
      <c r="H100" s="61" t="s">
        <v>89</v>
      </c>
      <c r="I100" s="61" t="s">
        <v>89</v>
      </c>
      <c r="J100" s="133"/>
      <c r="K100" s="61" t="s">
        <v>89</v>
      </c>
      <c r="L100" s="61" t="s">
        <v>89</v>
      </c>
      <c r="M100" s="61" t="s">
        <v>89</v>
      </c>
    </row>
    <row r="101" spans="1:13" ht="30" x14ac:dyDescent="0.25">
      <c r="A101" s="80" t="s">
        <v>144</v>
      </c>
      <c r="B101" s="66">
        <v>2330</v>
      </c>
      <c r="C101" s="64">
        <v>853</v>
      </c>
      <c r="D101" s="83" t="s">
        <v>89</v>
      </c>
      <c r="E101" s="63">
        <f>0+F101+M101</f>
        <v>0</v>
      </c>
      <c r="F101" s="63">
        <f>0+G101+H101+J101</f>
        <v>0</v>
      </c>
      <c r="G101" s="63">
        <f>0+G102+G103+G104+G105+G106+G107</f>
        <v>0</v>
      </c>
      <c r="H101" s="63">
        <f>0+H102+H103+H104+H107</f>
        <v>0</v>
      </c>
      <c r="I101" s="78" t="s">
        <v>89</v>
      </c>
      <c r="J101" s="63">
        <f>0+J102+J103+J104+J105+J106+J107+J108</f>
        <v>0</v>
      </c>
      <c r="K101" s="78" t="s">
        <v>89</v>
      </c>
      <c r="L101" s="78" t="s">
        <v>89</v>
      </c>
      <c r="M101" s="63">
        <f>0+M103</f>
        <v>0</v>
      </c>
    </row>
    <row r="102" spans="1:13" x14ac:dyDescent="0.25">
      <c r="A102" s="79" t="s">
        <v>138</v>
      </c>
      <c r="B102" s="66">
        <v>23301</v>
      </c>
      <c r="C102" s="64">
        <v>853</v>
      </c>
      <c r="D102" s="83">
        <v>291</v>
      </c>
      <c r="E102" s="63">
        <f>0+F102</f>
        <v>0</v>
      </c>
      <c r="F102" s="63">
        <f>0+G102+H102+J102</f>
        <v>0</v>
      </c>
      <c r="G102" s="133"/>
      <c r="H102" s="133"/>
      <c r="I102" s="61" t="s">
        <v>89</v>
      </c>
      <c r="J102" s="133"/>
      <c r="K102" s="61" t="s">
        <v>89</v>
      </c>
      <c r="L102" s="61" t="s">
        <v>89</v>
      </c>
      <c r="M102" s="61" t="s">
        <v>89</v>
      </c>
    </row>
    <row r="103" spans="1:13" ht="30" x14ac:dyDescent="0.25">
      <c r="A103" s="79" t="s">
        <v>137</v>
      </c>
      <c r="B103" s="66">
        <v>23302</v>
      </c>
      <c r="C103" s="64">
        <v>853</v>
      </c>
      <c r="D103" s="64">
        <v>292</v>
      </c>
      <c r="E103" s="63">
        <f>0+F103+M103</f>
        <v>0</v>
      </c>
      <c r="F103" s="63">
        <f>0+G103+H103+J103</f>
        <v>0</v>
      </c>
      <c r="G103" s="133"/>
      <c r="H103" s="133"/>
      <c r="I103" s="61" t="s">
        <v>89</v>
      </c>
      <c r="J103" s="133"/>
      <c r="K103" s="61" t="s">
        <v>89</v>
      </c>
      <c r="L103" s="61" t="s">
        <v>89</v>
      </c>
      <c r="M103" s="135"/>
    </row>
    <row r="104" spans="1:13" ht="30" x14ac:dyDescent="0.25">
      <c r="A104" s="79" t="s">
        <v>136</v>
      </c>
      <c r="B104" s="66">
        <v>23303</v>
      </c>
      <c r="C104" s="64">
        <v>853</v>
      </c>
      <c r="D104" s="64">
        <v>293</v>
      </c>
      <c r="E104" s="63">
        <f>0+F104</f>
        <v>0</v>
      </c>
      <c r="F104" s="63">
        <f>0+G104+H104+J104</f>
        <v>0</v>
      </c>
      <c r="G104" s="133"/>
      <c r="H104" s="133"/>
      <c r="I104" s="61" t="s">
        <v>89</v>
      </c>
      <c r="J104" s="133"/>
      <c r="K104" s="61" t="s">
        <v>89</v>
      </c>
      <c r="L104" s="61" t="s">
        <v>89</v>
      </c>
      <c r="M104" s="61" t="s">
        <v>89</v>
      </c>
    </row>
    <row r="105" spans="1:13" x14ac:dyDescent="0.25">
      <c r="A105" s="79" t="s">
        <v>135</v>
      </c>
      <c r="B105" s="66">
        <v>23304</v>
      </c>
      <c r="C105" s="64">
        <v>853</v>
      </c>
      <c r="D105" s="83">
        <v>295</v>
      </c>
      <c r="E105" s="63">
        <f>0+F105</f>
        <v>0</v>
      </c>
      <c r="F105" s="63">
        <f>0+G105+J105</f>
        <v>0</v>
      </c>
      <c r="G105" s="133"/>
      <c r="H105" s="61" t="s">
        <v>89</v>
      </c>
      <c r="I105" s="61" t="s">
        <v>89</v>
      </c>
      <c r="J105" s="133"/>
      <c r="K105" s="61" t="s">
        <v>89</v>
      </c>
      <c r="L105" s="61" t="s">
        <v>89</v>
      </c>
      <c r="M105" s="61" t="s">
        <v>89</v>
      </c>
    </row>
    <row r="106" spans="1:13" x14ac:dyDescent="0.25">
      <c r="A106" s="79" t="s">
        <v>134</v>
      </c>
      <c r="B106" s="66">
        <v>23305</v>
      </c>
      <c r="C106" s="64">
        <v>853</v>
      </c>
      <c r="D106" s="83">
        <v>296</v>
      </c>
      <c r="E106" s="63">
        <f>0+F106</f>
        <v>0</v>
      </c>
      <c r="F106" s="63">
        <f>0+G106+J106</f>
        <v>0</v>
      </c>
      <c r="G106" s="133"/>
      <c r="H106" s="61" t="s">
        <v>89</v>
      </c>
      <c r="I106" s="61" t="s">
        <v>89</v>
      </c>
      <c r="J106" s="133"/>
      <c r="K106" s="61" t="s">
        <v>89</v>
      </c>
      <c r="L106" s="61" t="s">
        <v>89</v>
      </c>
      <c r="M106" s="61" t="s">
        <v>89</v>
      </c>
    </row>
    <row r="107" spans="1:13" x14ac:dyDescent="0.25">
      <c r="A107" s="79" t="s">
        <v>133</v>
      </c>
      <c r="B107" s="66">
        <v>23306</v>
      </c>
      <c r="C107" s="64">
        <v>853</v>
      </c>
      <c r="D107" s="83">
        <v>297</v>
      </c>
      <c r="E107" s="63">
        <f>0+F107</f>
        <v>0</v>
      </c>
      <c r="F107" s="63">
        <f>0+G107+H107+J107</f>
        <v>0</v>
      </c>
      <c r="G107" s="133"/>
      <c r="H107" s="133"/>
      <c r="I107" s="61" t="s">
        <v>89</v>
      </c>
      <c r="J107" s="133"/>
      <c r="K107" s="61" t="s">
        <v>89</v>
      </c>
      <c r="L107" s="61" t="s">
        <v>89</v>
      </c>
      <c r="M107" s="61" t="s">
        <v>89</v>
      </c>
    </row>
    <row r="108" spans="1:13" x14ac:dyDescent="0.25">
      <c r="A108" s="79" t="s">
        <v>143</v>
      </c>
      <c r="B108" s="66">
        <v>23307</v>
      </c>
      <c r="C108" s="64">
        <v>853</v>
      </c>
      <c r="D108" s="83">
        <v>299</v>
      </c>
      <c r="E108" s="63">
        <f>0+F108</f>
        <v>0</v>
      </c>
      <c r="F108" s="63">
        <f>0+J108</f>
        <v>0</v>
      </c>
      <c r="G108" s="61" t="s">
        <v>89</v>
      </c>
      <c r="H108" s="61" t="s">
        <v>89</v>
      </c>
      <c r="I108" s="61" t="s">
        <v>89</v>
      </c>
      <c r="J108" s="133"/>
      <c r="K108" s="61" t="s">
        <v>89</v>
      </c>
      <c r="L108" s="61" t="s">
        <v>89</v>
      </c>
      <c r="M108" s="61" t="s">
        <v>89</v>
      </c>
    </row>
    <row r="109" spans="1:13" ht="30" x14ac:dyDescent="0.25">
      <c r="A109" s="85" t="s">
        <v>142</v>
      </c>
      <c r="B109" s="66">
        <v>2400</v>
      </c>
      <c r="C109" s="64" t="s">
        <v>89</v>
      </c>
      <c r="D109" s="64" t="s">
        <v>89</v>
      </c>
      <c r="E109" s="63">
        <f>0+F109+M109</f>
        <v>0</v>
      </c>
      <c r="F109" s="63">
        <f>0+G109+J109</f>
        <v>0</v>
      </c>
      <c r="G109" s="63">
        <f>0+G110</f>
        <v>0</v>
      </c>
      <c r="H109" s="78" t="s">
        <v>89</v>
      </c>
      <c r="I109" s="78" t="s">
        <v>89</v>
      </c>
      <c r="J109" s="63">
        <f>0+J110</f>
        <v>0</v>
      </c>
      <c r="K109" s="78" t="s">
        <v>89</v>
      </c>
      <c r="L109" s="78" t="s">
        <v>89</v>
      </c>
      <c r="M109" s="63">
        <f>0+M110</f>
        <v>0</v>
      </c>
    </row>
    <row r="110" spans="1:13" x14ac:dyDescent="0.25">
      <c r="A110" s="80" t="s">
        <v>141</v>
      </c>
      <c r="B110" s="66">
        <v>2450</v>
      </c>
      <c r="C110" s="64">
        <v>862</v>
      </c>
      <c r="D110" s="64">
        <v>253</v>
      </c>
      <c r="E110" s="63">
        <f>0+F110+M110</f>
        <v>0</v>
      </c>
      <c r="F110" s="63">
        <f>0+G110+J110</f>
        <v>0</v>
      </c>
      <c r="G110" s="133"/>
      <c r="H110" s="61" t="s">
        <v>89</v>
      </c>
      <c r="I110" s="61" t="s">
        <v>89</v>
      </c>
      <c r="J110" s="133"/>
      <c r="K110" s="61" t="s">
        <v>89</v>
      </c>
      <c r="L110" s="61" t="s">
        <v>89</v>
      </c>
      <c r="M110" s="133"/>
    </row>
    <row r="111" spans="1:13" ht="30" x14ac:dyDescent="0.25">
      <c r="A111" s="85" t="s">
        <v>140</v>
      </c>
      <c r="B111" s="66">
        <v>2500</v>
      </c>
      <c r="C111" s="64" t="s">
        <v>89</v>
      </c>
      <c r="D111" s="64" t="s">
        <v>89</v>
      </c>
      <c r="E111" s="63">
        <f t="shared" ref="E111:E118" si="5">0+F111</f>
        <v>0</v>
      </c>
      <c r="F111" s="63">
        <f>0+G111+J111</f>
        <v>0</v>
      </c>
      <c r="G111" s="63">
        <f>0+G112</f>
        <v>0</v>
      </c>
      <c r="H111" s="78" t="s">
        <v>89</v>
      </c>
      <c r="I111" s="78" t="s">
        <v>89</v>
      </c>
      <c r="J111" s="63">
        <f>0+J112</f>
        <v>0</v>
      </c>
      <c r="K111" s="78" t="s">
        <v>89</v>
      </c>
      <c r="L111" s="78" t="s">
        <v>89</v>
      </c>
      <c r="M111" s="78" t="s">
        <v>89</v>
      </c>
    </row>
    <row r="112" spans="1:13" ht="45" x14ac:dyDescent="0.25">
      <c r="A112" s="80" t="s">
        <v>139</v>
      </c>
      <c r="B112" s="66">
        <v>2520</v>
      </c>
      <c r="C112" s="64">
        <v>831</v>
      </c>
      <c r="D112" s="83" t="s">
        <v>89</v>
      </c>
      <c r="E112" s="63">
        <f t="shared" si="5"/>
        <v>0</v>
      </c>
      <c r="F112" s="63">
        <f>0+G112+J112</f>
        <v>0</v>
      </c>
      <c r="G112" s="63">
        <f>0+G118</f>
        <v>0</v>
      </c>
      <c r="H112" s="78" t="s">
        <v>89</v>
      </c>
      <c r="I112" s="78" t="s">
        <v>89</v>
      </c>
      <c r="J112" s="63">
        <f>0+J113+J114+J115+J116+J117+J118</f>
        <v>0</v>
      </c>
      <c r="K112" s="78" t="s">
        <v>89</v>
      </c>
      <c r="L112" s="78" t="s">
        <v>89</v>
      </c>
      <c r="M112" s="78" t="s">
        <v>89</v>
      </c>
    </row>
    <row r="113" spans="1:13" x14ac:dyDescent="0.25">
      <c r="A113" s="79" t="s">
        <v>138</v>
      </c>
      <c r="B113" s="66">
        <v>2521</v>
      </c>
      <c r="C113" s="64">
        <v>831</v>
      </c>
      <c r="D113" s="83">
        <v>291</v>
      </c>
      <c r="E113" s="63">
        <f t="shared" si="5"/>
        <v>0</v>
      </c>
      <c r="F113" s="63">
        <f>0+J113</f>
        <v>0</v>
      </c>
      <c r="G113" s="61" t="s">
        <v>89</v>
      </c>
      <c r="H113" s="61" t="s">
        <v>89</v>
      </c>
      <c r="I113" s="61" t="s">
        <v>89</v>
      </c>
      <c r="J113" s="133"/>
      <c r="K113" s="61" t="s">
        <v>89</v>
      </c>
      <c r="L113" s="61" t="s">
        <v>89</v>
      </c>
      <c r="M113" s="61" t="s">
        <v>89</v>
      </c>
    </row>
    <row r="114" spans="1:13" ht="30" x14ac:dyDescent="0.25">
      <c r="A114" s="79" t="s">
        <v>137</v>
      </c>
      <c r="B114" s="66">
        <v>2522</v>
      </c>
      <c r="C114" s="64">
        <v>831</v>
      </c>
      <c r="D114" s="83">
        <v>292</v>
      </c>
      <c r="E114" s="63">
        <f t="shared" si="5"/>
        <v>0</v>
      </c>
      <c r="F114" s="63">
        <f>0+J114</f>
        <v>0</v>
      </c>
      <c r="G114" s="61" t="s">
        <v>89</v>
      </c>
      <c r="H114" s="61" t="s">
        <v>89</v>
      </c>
      <c r="I114" s="61" t="s">
        <v>89</v>
      </c>
      <c r="J114" s="133"/>
      <c r="K114" s="61" t="s">
        <v>89</v>
      </c>
      <c r="L114" s="61" t="s">
        <v>89</v>
      </c>
      <c r="M114" s="61" t="s">
        <v>89</v>
      </c>
    </row>
    <row r="115" spans="1:13" ht="30" x14ac:dyDescent="0.25">
      <c r="A115" s="79" t="s">
        <v>136</v>
      </c>
      <c r="B115" s="66">
        <v>2523</v>
      </c>
      <c r="C115" s="64">
        <v>831</v>
      </c>
      <c r="D115" s="83">
        <v>293</v>
      </c>
      <c r="E115" s="63">
        <f t="shared" si="5"/>
        <v>0</v>
      </c>
      <c r="F115" s="63">
        <f>0+J115</f>
        <v>0</v>
      </c>
      <c r="G115" s="61" t="s">
        <v>89</v>
      </c>
      <c r="H115" s="61" t="s">
        <v>89</v>
      </c>
      <c r="I115" s="61" t="s">
        <v>89</v>
      </c>
      <c r="J115" s="133"/>
      <c r="K115" s="61" t="s">
        <v>89</v>
      </c>
      <c r="L115" s="61" t="s">
        <v>89</v>
      </c>
      <c r="M115" s="61" t="s">
        <v>89</v>
      </c>
    </row>
    <row r="116" spans="1:13" x14ac:dyDescent="0.25">
      <c r="A116" s="79" t="s">
        <v>135</v>
      </c>
      <c r="B116" s="66">
        <v>2524</v>
      </c>
      <c r="C116" s="64">
        <v>831</v>
      </c>
      <c r="D116" s="83">
        <v>295</v>
      </c>
      <c r="E116" s="63">
        <f t="shared" si="5"/>
        <v>0</v>
      </c>
      <c r="F116" s="63">
        <f>0+J116</f>
        <v>0</v>
      </c>
      <c r="G116" s="61" t="s">
        <v>89</v>
      </c>
      <c r="H116" s="61" t="s">
        <v>89</v>
      </c>
      <c r="I116" s="61" t="s">
        <v>89</v>
      </c>
      <c r="J116" s="133"/>
      <c r="K116" s="61" t="s">
        <v>89</v>
      </c>
      <c r="L116" s="61" t="s">
        <v>89</v>
      </c>
      <c r="M116" s="61" t="s">
        <v>89</v>
      </c>
    </row>
    <row r="117" spans="1:13" x14ac:dyDescent="0.25">
      <c r="A117" s="79" t="s">
        <v>134</v>
      </c>
      <c r="B117" s="66">
        <v>2525</v>
      </c>
      <c r="C117" s="64">
        <v>831</v>
      </c>
      <c r="D117" s="83">
        <v>296</v>
      </c>
      <c r="E117" s="63">
        <f t="shared" si="5"/>
        <v>0</v>
      </c>
      <c r="F117" s="63">
        <f>0+J117</f>
        <v>0</v>
      </c>
      <c r="G117" s="61" t="s">
        <v>89</v>
      </c>
      <c r="H117" s="61" t="s">
        <v>89</v>
      </c>
      <c r="I117" s="61" t="s">
        <v>89</v>
      </c>
      <c r="J117" s="133"/>
      <c r="K117" s="61" t="s">
        <v>89</v>
      </c>
      <c r="L117" s="61" t="s">
        <v>89</v>
      </c>
      <c r="M117" s="61" t="s">
        <v>89</v>
      </c>
    </row>
    <row r="118" spans="1:13" x14ac:dyDescent="0.25">
      <c r="A118" s="79" t="s">
        <v>133</v>
      </c>
      <c r="B118" s="66">
        <v>2526</v>
      </c>
      <c r="C118" s="64">
        <v>831</v>
      </c>
      <c r="D118" s="83">
        <v>297</v>
      </c>
      <c r="E118" s="63">
        <f t="shared" si="5"/>
        <v>0</v>
      </c>
      <c r="F118" s="63">
        <f>0+G118+J118</f>
        <v>0</v>
      </c>
      <c r="G118" s="61"/>
      <c r="H118" s="61" t="s">
        <v>89</v>
      </c>
      <c r="I118" s="61" t="s">
        <v>89</v>
      </c>
      <c r="J118" s="133"/>
      <c r="K118" s="61" t="s">
        <v>89</v>
      </c>
      <c r="L118" s="61" t="s">
        <v>89</v>
      </c>
      <c r="M118" s="61" t="s">
        <v>89</v>
      </c>
    </row>
    <row r="119" spans="1:13" s="84" customFormat="1" x14ac:dyDescent="0.25">
      <c r="A119" s="85" t="s">
        <v>132</v>
      </c>
      <c r="B119" s="66">
        <v>2600</v>
      </c>
      <c r="C119" s="64" t="s">
        <v>89</v>
      </c>
      <c r="D119" s="64" t="s">
        <v>89</v>
      </c>
      <c r="E119" s="63">
        <f>0+F119+L119+M119</f>
        <v>0</v>
      </c>
      <c r="F119" s="63">
        <f>0+G119+H119+I119+J119</f>
        <v>0</v>
      </c>
      <c r="G119" s="63">
        <f>0+G120+G129+G135+G160</f>
        <v>0</v>
      </c>
      <c r="H119" s="63">
        <f>0+H120+H129+H135+H160</f>
        <v>0</v>
      </c>
      <c r="I119" s="63">
        <f>0</f>
        <v>0</v>
      </c>
      <c r="J119" s="63">
        <f>0+J120+J129+J135+J160</f>
        <v>0</v>
      </c>
      <c r="K119" s="63">
        <f>0+K120+K135+K160</f>
        <v>0</v>
      </c>
      <c r="L119" s="63">
        <f>0+L135</f>
        <v>0</v>
      </c>
      <c r="M119" s="63">
        <f>0+M129+M135</f>
        <v>0</v>
      </c>
    </row>
    <row r="120" spans="1:13" s="84" customFormat="1" ht="45" x14ac:dyDescent="0.25">
      <c r="A120" s="80" t="s">
        <v>131</v>
      </c>
      <c r="B120" s="66">
        <v>2670</v>
      </c>
      <c r="C120" s="64">
        <v>119</v>
      </c>
      <c r="D120" s="64" t="s">
        <v>89</v>
      </c>
      <c r="E120" s="63">
        <f t="shared" ref="E120:E128" si="6">0+F120</f>
        <v>0</v>
      </c>
      <c r="F120" s="63">
        <f>0+G120+H120+J120</f>
        <v>0</v>
      </c>
      <c r="G120" s="63">
        <f>0+G121+G122+G123+G125</f>
        <v>0</v>
      </c>
      <c r="H120" s="63">
        <f>0+H123</f>
        <v>0</v>
      </c>
      <c r="I120" s="78" t="s">
        <v>89</v>
      </c>
      <c r="J120" s="63">
        <f>0+J121+J122+J123+J124+J125</f>
        <v>0</v>
      </c>
      <c r="K120" s="63">
        <f>0+K121+K122+K123</f>
        <v>0</v>
      </c>
      <c r="L120" s="78" t="s">
        <v>89</v>
      </c>
      <c r="M120" s="78" t="s">
        <v>89</v>
      </c>
    </row>
    <row r="121" spans="1:13" s="84" customFormat="1" x14ac:dyDescent="0.25">
      <c r="A121" s="79" t="s">
        <v>120</v>
      </c>
      <c r="B121" s="66">
        <v>2671</v>
      </c>
      <c r="C121" s="64">
        <v>119</v>
      </c>
      <c r="D121" s="64">
        <v>226</v>
      </c>
      <c r="E121" s="63">
        <f t="shared" si="6"/>
        <v>0</v>
      </c>
      <c r="F121" s="63">
        <f>0+G121+J121</f>
        <v>0</v>
      </c>
      <c r="G121" s="133"/>
      <c r="H121" s="61" t="s">
        <v>89</v>
      </c>
      <c r="I121" s="61" t="s">
        <v>89</v>
      </c>
      <c r="J121" s="133"/>
      <c r="K121" s="133"/>
      <c r="L121" s="61" t="s">
        <v>89</v>
      </c>
      <c r="M121" s="61" t="s">
        <v>89</v>
      </c>
    </row>
    <row r="122" spans="1:13" s="84" customFormat="1" ht="45" x14ac:dyDescent="0.25">
      <c r="A122" s="79" t="s">
        <v>130</v>
      </c>
      <c r="B122" s="66">
        <v>2672</v>
      </c>
      <c r="C122" s="64">
        <v>119</v>
      </c>
      <c r="D122" s="64">
        <v>265</v>
      </c>
      <c r="E122" s="63">
        <f t="shared" si="6"/>
        <v>0</v>
      </c>
      <c r="F122" s="63">
        <f>0+G122+J122</f>
        <v>0</v>
      </c>
      <c r="G122" s="133"/>
      <c r="H122" s="61" t="s">
        <v>89</v>
      </c>
      <c r="I122" s="61" t="s">
        <v>89</v>
      </c>
      <c r="J122" s="133"/>
      <c r="K122" s="133"/>
      <c r="L122" s="61" t="s">
        <v>89</v>
      </c>
      <c r="M122" s="61" t="s">
        <v>89</v>
      </c>
    </row>
    <row r="123" spans="1:13" s="84" customFormat="1" ht="30" x14ac:dyDescent="0.25">
      <c r="A123" s="79" t="s">
        <v>129</v>
      </c>
      <c r="B123" s="66">
        <v>2673</v>
      </c>
      <c r="C123" s="64">
        <v>119</v>
      </c>
      <c r="D123" s="64">
        <v>266</v>
      </c>
      <c r="E123" s="63">
        <f t="shared" si="6"/>
        <v>0</v>
      </c>
      <c r="F123" s="63">
        <f>0+G123+H123+J123</f>
        <v>0</v>
      </c>
      <c r="G123" s="133"/>
      <c r="H123" s="133"/>
      <c r="I123" s="61" t="s">
        <v>89</v>
      </c>
      <c r="J123" s="133"/>
      <c r="K123" s="133"/>
      <c r="L123" s="61" t="s">
        <v>89</v>
      </c>
      <c r="M123" s="61" t="s">
        <v>89</v>
      </c>
    </row>
    <row r="124" spans="1:13" x14ac:dyDescent="0.25">
      <c r="A124" s="79" t="s">
        <v>98</v>
      </c>
      <c r="B124" s="66">
        <v>2674</v>
      </c>
      <c r="C124" s="64">
        <v>119</v>
      </c>
      <c r="D124" s="64">
        <v>310</v>
      </c>
      <c r="E124" s="63">
        <f t="shared" si="6"/>
        <v>0</v>
      </c>
      <c r="F124" s="63">
        <f>0+J124</f>
        <v>0</v>
      </c>
      <c r="G124" s="61" t="s">
        <v>89</v>
      </c>
      <c r="H124" s="61" t="s">
        <v>89</v>
      </c>
      <c r="I124" s="61" t="s">
        <v>89</v>
      </c>
      <c r="J124" s="133"/>
      <c r="K124" s="61" t="s">
        <v>89</v>
      </c>
      <c r="L124" s="61" t="s">
        <v>89</v>
      </c>
      <c r="M124" s="61" t="s">
        <v>89</v>
      </c>
    </row>
    <row r="125" spans="1:13" s="84" customFormat="1" x14ac:dyDescent="0.25">
      <c r="A125" s="79" t="s">
        <v>115</v>
      </c>
      <c r="B125" s="66">
        <v>2675</v>
      </c>
      <c r="C125" s="64">
        <v>119</v>
      </c>
      <c r="D125" s="64">
        <v>340</v>
      </c>
      <c r="E125" s="63">
        <f t="shared" si="6"/>
        <v>0</v>
      </c>
      <c r="F125" s="63">
        <f>0+G125+J125</f>
        <v>0</v>
      </c>
      <c r="G125" s="63">
        <f>0+G126+G128</f>
        <v>0</v>
      </c>
      <c r="H125" s="78" t="s">
        <v>89</v>
      </c>
      <c r="I125" s="78" t="s">
        <v>89</v>
      </c>
      <c r="J125" s="63">
        <f>0+J126+J127+J128</f>
        <v>0</v>
      </c>
      <c r="K125" s="78" t="s">
        <v>89</v>
      </c>
      <c r="L125" s="78" t="s">
        <v>89</v>
      </c>
      <c r="M125" s="78" t="s">
        <v>89</v>
      </c>
    </row>
    <row r="126" spans="1:13" s="84" customFormat="1" ht="30" x14ac:dyDescent="0.25">
      <c r="A126" s="81" t="s">
        <v>114</v>
      </c>
      <c r="B126" s="66">
        <v>26751</v>
      </c>
      <c r="C126" s="64">
        <v>119</v>
      </c>
      <c r="D126" s="64">
        <v>341</v>
      </c>
      <c r="E126" s="63">
        <f t="shared" si="6"/>
        <v>0</v>
      </c>
      <c r="F126" s="63">
        <f>0+G126+J126</f>
        <v>0</v>
      </c>
      <c r="G126" s="133"/>
      <c r="H126" s="61" t="s">
        <v>89</v>
      </c>
      <c r="I126" s="61" t="s">
        <v>89</v>
      </c>
      <c r="J126" s="133"/>
      <c r="K126" s="61" t="s">
        <v>89</v>
      </c>
      <c r="L126" s="61" t="s">
        <v>89</v>
      </c>
      <c r="M126" s="61" t="s">
        <v>89</v>
      </c>
    </row>
    <row r="127" spans="1:13" s="84" customFormat="1" x14ac:dyDescent="0.25">
      <c r="A127" s="81" t="s">
        <v>110</v>
      </c>
      <c r="B127" s="66">
        <v>26752</v>
      </c>
      <c r="C127" s="64">
        <v>119</v>
      </c>
      <c r="D127" s="64">
        <v>345</v>
      </c>
      <c r="E127" s="63">
        <f t="shared" si="6"/>
        <v>0</v>
      </c>
      <c r="F127" s="63">
        <f>0+J127</f>
        <v>0</v>
      </c>
      <c r="G127" s="61" t="s">
        <v>89</v>
      </c>
      <c r="H127" s="61" t="s">
        <v>89</v>
      </c>
      <c r="I127" s="61" t="s">
        <v>89</v>
      </c>
      <c r="J127" s="133"/>
      <c r="K127" s="61" t="s">
        <v>89</v>
      </c>
      <c r="L127" s="61" t="s">
        <v>89</v>
      </c>
      <c r="M127" s="61" t="s">
        <v>89</v>
      </c>
    </row>
    <row r="128" spans="1:13" ht="30" x14ac:dyDescent="0.25">
      <c r="A128" s="81" t="s">
        <v>109</v>
      </c>
      <c r="B128" s="66">
        <v>26753</v>
      </c>
      <c r="C128" s="64">
        <v>119</v>
      </c>
      <c r="D128" s="64">
        <v>346</v>
      </c>
      <c r="E128" s="63">
        <f t="shared" si="6"/>
        <v>0</v>
      </c>
      <c r="F128" s="63">
        <f>0+G128+J128</f>
        <v>0</v>
      </c>
      <c r="G128" s="61"/>
      <c r="H128" s="61" t="s">
        <v>89</v>
      </c>
      <c r="I128" s="61" t="s">
        <v>89</v>
      </c>
      <c r="J128" s="133"/>
      <c r="K128" s="61" t="s">
        <v>89</v>
      </c>
      <c r="L128" s="61" t="s">
        <v>89</v>
      </c>
      <c r="M128" s="61" t="s">
        <v>89</v>
      </c>
    </row>
    <row r="129" spans="1:13" s="84" customFormat="1" ht="30" x14ac:dyDescent="0.25">
      <c r="A129" s="80" t="s">
        <v>128</v>
      </c>
      <c r="B129" s="66">
        <v>2630</v>
      </c>
      <c r="C129" s="64">
        <v>243</v>
      </c>
      <c r="D129" s="64" t="s">
        <v>89</v>
      </c>
      <c r="E129" s="63">
        <f>0+F129+M129</f>
        <v>0</v>
      </c>
      <c r="F129" s="63">
        <f>0+G129+H129+J129</f>
        <v>0</v>
      </c>
      <c r="G129" s="63">
        <f>0+G130+G131</f>
        <v>0</v>
      </c>
      <c r="H129" s="63">
        <f>0+H130+H131+H132+H133</f>
        <v>0</v>
      </c>
      <c r="I129" s="78" t="s">
        <v>89</v>
      </c>
      <c r="J129" s="63">
        <f>0+J130+J131+J132</f>
        <v>0</v>
      </c>
      <c r="K129" s="78" t="s">
        <v>89</v>
      </c>
      <c r="L129" s="78" t="s">
        <v>89</v>
      </c>
      <c r="M129" s="78">
        <f>0+M133</f>
        <v>0</v>
      </c>
    </row>
    <row r="130" spans="1:13" s="84" customFormat="1" ht="30" x14ac:dyDescent="0.25">
      <c r="A130" s="79" t="s">
        <v>127</v>
      </c>
      <c r="B130" s="66">
        <v>2631</v>
      </c>
      <c r="C130" s="64">
        <v>243</v>
      </c>
      <c r="D130" s="64">
        <v>225</v>
      </c>
      <c r="E130" s="63">
        <f>0+F130</f>
        <v>0</v>
      </c>
      <c r="F130" s="63">
        <f>0+G130+H130+J130</f>
        <v>0</v>
      </c>
      <c r="G130" s="133"/>
      <c r="H130" s="133"/>
      <c r="I130" s="61" t="s">
        <v>89</v>
      </c>
      <c r="J130" s="133"/>
      <c r="K130" s="61" t="s">
        <v>89</v>
      </c>
      <c r="L130" s="61" t="s">
        <v>89</v>
      </c>
      <c r="M130" s="61" t="s">
        <v>89</v>
      </c>
    </row>
    <row r="131" spans="1:13" s="84" customFormat="1" x14ac:dyDescent="0.25">
      <c r="A131" s="79" t="s">
        <v>120</v>
      </c>
      <c r="B131" s="66">
        <v>2632</v>
      </c>
      <c r="C131" s="64">
        <v>243</v>
      </c>
      <c r="D131" s="64">
        <v>226</v>
      </c>
      <c r="E131" s="63">
        <f>0+F131</f>
        <v>0</v>
      </c>
      <c r="F131" s="63">
        <f>0+G131+H131+J131</f>
        <v>0</v>
      </c>
      <c r="G131" s="133"/>
      <c r="H131" s="133"/>
      <c r="I131" s="61" t="s">
        <v>89</v>
      </c>
      <c r="J131" s="133"/>
      <c r="K131" s="61" t="s">
        <v>89</v>
      </c>
      <c r="L131" s="61" t="s">
        <v>89</v>
      </c>
      <c r="M131" s="61" t="s">
        <v>89</v>
      </c>
    </row>
    <row r="132" spans="1:13" s="84" customFormat="1" x14ac:dyDescent="0.25">
      <c r="A132" s="79" t="s">
        <v>99</v>
      </c>
      <c r="B132" s="66">
        <v>2633</v>
      </c>
      <c r="C132" s="64">
        <v>243</v>
      </c>
      <c r="D132" s="64">
        <v>228</v>
      </c>
      <c r="E132" s="63">
        <f>0+F132</f>
        <v>0</v>
      </c>
      <c r="F132" s="63">
        <f>0+H132+J132</f>
        <v>0</v>
      </c>
      <c r="G132" s="61" t="s">
        <v>89</v>
      </c>
      <c r="H132" s="133"/>
      <c r="I132" s="61" t="s">
        <v>89</v>
      </c>
      <c r="J132" s="133"/>
      <c r="K132" s="61" t="s">
        <v>89</v>
      </c>
      <c r="L132" s="61" t="s">
        <v>89</v>
      </c>
      <c r="M132" s="61" t="s">
        <v>89</v>
      </c>
    </row>
    <row r="133" spans="1:13" s="84" customFormat="1" x14ac:dyDescent="0.25">
      <c r="A133" s="79" t="s">
        <v>98</v>
      </c>
      <c r="B133" s="66">
        <v>2634</v>
      </c>
      <c r="C133" s="64">
        <v>243</v>
      </c>
      <c r="D133" s="64">
        <v>310</v>
      </c>
      <c r="E133" s="63">
        <f>0+F133+M133</f>
        <v>0</v>
      </c>
      <c r="F133" s="63">
        <f>0+H133</f>
        <v>0</v>
      </c>
      <c r="G133" s="61" t="s">
        <v>89</v>
      </c>
      <c r="H133" s="133"/>
      <c r="I133" s="61" t="s">
        <v>89</v>
      </c>
      <c r="J133" s="61" t="s">
        <v>89</v>
      </c>
      <c r="K133" s="61" t="s">
        <v>89</v>
      </c>
      <c r="L133" s="61" t="s">
        <v>89</v>
      </c>
      <c r="M133" s="133"/>
    </row>
    <row r="134" spans="1:13" s="84" customFormat="1" x14ac:dyDescent="0.25">
      <c r="A134" s="80" t="s">
        <v>126</v>
      </c>
      <c r="B134" s="66">
        <v>2640</v>
      </c>
      <c r="C134" s="64">
        <v>244</v>
      </c>
      <c r="D134" s="64" t="s">
        <v>89</v>
      </c>
      <c r="E134" s="63">
        <f>0+F134+L134+M134</f>
        <v>0</v>
      </c>
      <c r="F134" s="63">
        <f>0+G134+H134+J134</f>
        <v>0</v>
      </c>
      <c r="G134" s="63">
        <f>0+G136+G137+G138+G139+G140+G141+G142+G143+G144+G145+G146+G147+G148</f>
        <v>0</v>
      </c>
      <c r="H134" s="63">
        <f>0+H137+H139+H140+H141+H142+H143+H146+H147+H148</f>
        <v>0</v>
      </c>
      <c r="I134" s="78" t="s">
        <v>89</v>
      </c>
      <c r="J134" s="63">
        <f>0+J136+J137+J138+J139+J140+J141+J142+J143+J144+J145+J146+J147+J148+J157</f>
        <v>0</v>
      </c>
      <c r="K134" s="63">
        <f>0+K136+K137+K139+K140+K141+K146+K147+K148</f>
        <v>0</v>
      </c>
      <c r="L134" s="63">
        <f>0+L141</f>
        <v>0</v>
      </c>
      <c r="M134" s="63">
        <f>0+M139+M141+M148</f>
        <v>0</v>
      </c>
    </row>
    <row r="135" spans="1:13" ht="30" x14ac:dyDescent="0.25">
      <c r="A135" s="79" t="s">
        <v>125</v>
      </c>
      <c r="B135" s="66">
        <v>2641</v>
      </c>
      <c r="C135" s="64">
        <v>244</v>
      </c>
      <c r="D135" s="64" t="s">
        <v>89</v>
      </c>
      <c r="E135" s="63">
        <f>0+F135+L135+M135</f>
        <v>0</v>
      </c>
      <c r="F135" s="63">
        <f>0+G135+H135+J135</f>
        <v>0</v>
      </c>
      <c r="G135" s="63">
        <f>0+G136+G137+G138+G139+G140+G141+G142+G143+G144+G145+G146+G147+G148</f>
        <v>0</v>
      </c>
      <c r="H135" s="63">
        <f>0+H137+H139+H140+H141+H142+H143+H146+H147+H148</f>
        <v>0</v>
      </c>
      <c r="I135" s="78" t="s">
        <v>89</v>
      </c>
      <c r="J135" s="63">
        <f>0+J136+J137+J138+J139+J140+J141+J142+J143+J144+J145+J146+J147+J148+J157</f>
        <v>0</v>
      </c>
      <c r="K135" s="63">
        <f>0+K136+K137+K139+K140+K141+K146+K147+K148</f>
        <v>0</v>
      </c>
      <c r="L135" s="63">
        <f>0+L141</f>
        <v>0</v>
      </c>
      <c r="M135" s="63">
        <f>0+M139+M141+M148</f>
        <v>0</v>
      </c>
    </row>
    <row r="136" spans="1:13" ht="30" x14ac:dyDescent="0.25">
      <c r="A136" s="81" t="s">
        <v>261</v>
      </c>
      <c r="B136" s="66">
        <v>26411</v>
      </c>
      <c r="C136" s="64">
        <v>244</v>
      </c>
      <c r="D136" s="64">
        <v>221</v>
      </c>
      <c r="E136" s="63">
        <f>0+F136</f>
        <v>0</v>
      </c>
      <c r="F136" s="63">
        <f>0+G136+J136</f>
        <v>0</v>
      </c>
      <c r="G136" s="133"/>
      <c r="H136" s="61" t="s">
        <v>89</v>
      </c>
      <c r="I136" s="61" t="s">
        <v>89</v>
      </c>
      <c r="J136" s="133"/>
      <c r="K136" s="133"/>
      <c r="L136" s="61" t="s">
        <v>89</v>
      </c>
      <c r="M136" s="61" t="s">
        <v>89</v>
      </c>
    </row>
    <row r="137" spans="1:13" x14ac:dyDescent="0.25">
      <c r="A137" s="81" t="s">
        <v>123</v>
      </c>
      <c r="B137" s="66">
        <v>26412</v>
      </c>
      <c r="C137" s="64">
        <v>244</v>
      </c>
      <c r="D137" s="64">
        <v>222</v>
      </c>
      <c r="E137" s="63">
        <f>0+F137</f>
        <v>0</v>
      </c>
      <c r="F137" s="63">
        <f>0+G137+H137+J137</f>
        <v>0</v>
      </c>
      <c r="G137" s="133"/>
      <c r="H137" s="133"/>
      <c r="I137" s="61" t="s">
        <v>89</v>
      </c>
      <c r="J137" s="133"/>
      <c r="K137" s="133"/>
      <c r="L137" s="61" t="s">
        <v>89</v>
      </c>
      <c r="M137" s="61" t="s">
        <v>89</v>
      </c>
    </row>
    <row r="138" spans="1:13" x14ac:dyDescent="0.25">
      <c r="A138" s="81" t="s">
        <v>102</v>
      </c>
      <c r="B138" s="66">
        <v>26413</v>
      </c>
      <c r="C138" s="64">
        <v>244</v>
      </c>
      <c r="D138" s="64">
        <v>223</v>
      </c>
      <c r="E138" s="63">
        <f>0+F138</f>
        <v>0</v>
      </c>
      <c r="F138" s="63">
        <f>0+G138+J138</f>
        <v>0</v>
      </c>
      <c r="G138" s="133"/>
      <c r="H138" s="61" t="s">
        <v>89</v>
      </c>
      <c r="I138" s="61" t="s">
        <v>89</v>
      </c>
      <c r="J138" s="133"/>
      <c r="K138" s="61" t="s">
        <v>89</v>
      </c>
      <c r="L138" s="61" t="s">
        <v>89</v>
      </c>
      <c r="M138" s="61" t="s">
        <v>89</v>
      </c>
    </row>
    <row r="139" spans="1:13" x14ac:dyDescent="0.25">
      <c r="A139" s="81" t="s">
        <v>122</v>
      </c>
      <c r="B139" s="66">
        <v>26414</v>
      </c>
      <c r="C139" s="64">
        <v>244</v>
      </c>
      <c r="D139" s="64">
        <v>224</v>
      </c>
      <c r="E139" s="63">
        <f>0+F139+M139</f>
        <v>0</v>
      </c>
      <c r="F139" s="63">
        <f>0+G139+H139+J139</f>
        <v>0</v>
      </c>
      <c r="G139" s="133"/>
      <c r="H139" s="133"/>
      <c r="I139" s="61" t="s">
        <v>89</v>
      </c>
      <c r="J139" s="133"/>
      <c r="K139" s="133"/>
      <c r="L139" s="61" t="s">
        <v>89</v>
      </c>
      <c r="M139" s="133"/>
    </row>
    <row r="140" spans="1:13" x14ac:dyDescent="0.25">
      <c r="A140" s="81" t="s">
        <v>121</v>
      </c>
      <c r="B140" s="66">
        <v>26415</v>
      </c>
      <c r="C140" s="64">
        <v>244</v>
      </c>
      <c r="D140" s="64">
        <v>225</v>
      </c>
      <c r="E140" s="63">
        <f>0+F140</f>
        <v>0</v>
      </c>
      <c r="F140" s="63">
        <f>0+G140+H140+J140</f>
        <v>0</v>
      </c>
      <c r="G140" s="133"/>
      <c r="H140" s="133"/>
      <c r="I140" s="61" t="s">
        <v>89</v>
      </c>
      <c r="J140" s="133"/>
      <c r="K140" s="133"/>
      <c r="L140" s="61" t="s">
        <v>89</v>
      </c>
      <c r="M140" s="61" t="s">
        <v>89</v>
      </c>
    </row>
    <row r="141" spans="1:13" x14ac:dyDescent="0.25">
      <c r="A141" s="81" t="s">
        <v>120</v>
      </c>
      <c r="B141" s="66">
        <v>26416</v>
      </c>
      <c r="C141" s="64">
        <v>244</v>
      </c>
      <c r="D141" s="64">
        <v>226</v>
      </c>
      <c r="E141" s="63">
        <f>0+F141+L141+M141</f>
        <v>0</v>
      </c>
      <c r="F141" s="63">
        <f>0+G141+H141+J141</f>
        <v>0</v>
      </c>
      <c r="G141" s="133"/>
      <c r="H141" s="133"/>
      <c r="I141" s="61" t="s">
        <v>89</v>
      </c>
      <c r="J141" s="133"/>
      <c r="K141" s="133"/>
      <c r="L141" s="133"/>
      <c r="M141" s="133"/>
    </row>
    <row r="142" spans="1:13" x14ac:dyDescent="0.25">
      <c r="A142" s="81" t="s">
        <v>119</v>
      </c>
      <c r="B142" s="66">
        <v>26417</v>
      </c>
      <c r="C142" s="64">
        <v>244</v>
      </c>
      <c r="D142" s="64">
        <v>227</v>
      </c>
      <c r="E142" s="63">
        <f t="shared" ref="E142:E147" si="7">0+F142</f>
        <v>0</v>
      </c>
      <c r="F142" s="63">
        <f>0+G142+H142+J142</f>
        <v>0</v>
      </c>
      <c r="G142" s="133"/>
      <c r="H142" s="133"/>
      <c r="I142" s="61" t="s">
        <v>89</v>
      </c>
      <c r="J142" s="133"/>
      <c r="K142" s="61" t="s">
        <v>89</v>
      </c>
      <c r="L142" s="61" t="s">
        <v>89</v>
      </c>
      <c r="M142" s="61" t="s">
        <v>89</v>
      </c>
    </row>
    <row r="143" spans="1:13" x14ac:dyDescent="0.25">
      <c r="A143" s="81" t="s">
        <v>99</v>
      </c>
      <c r="B143" s="66">
        <v>26418</v>
      </c>
      <c r="C143" s="64">
        <v>244</v>
      </c>
      <c r="D143" s="64">
        <v>228</v>
      </c>
      <c r="E143" s="63">
        <f t="shared" si="7"/>
        <v>0</v>
      </c>
      <c r="F143" s="63">
        <f>0+G143+H143+J143</f>
        <v>0</v>
      </c>
      <c r="G143" s="133"/>
      <c r="H143" s="133"/>
      <c r="I143" s="61" t="s">
        <v>89</v>
      </c>
      <c r="J143" s="133"/>
      <c r="K143" s="61" t="s">
        <v>89</v>
      </c>
      <c r="L143" s="61" t="s">
        <v>89</v>
      </c>
      <c r="M143" s="61" t="s">
        <v>89</v>
      </c>
    </row>
    <row r="144" spans="1:13" ht="45" x14ac:dyDescent="0.25">
      <c r="A144" s="81" t="s">
        <v>118</v>
      </c>
      <c r="B144" s="66">
        <v>26419</v>
      </c>
      <c r="C144" s="64">
        <v>244</v>
      </c>
      <c r="D144" s="64">
        <v>229</v>
      </c>
      <c r="E144" s="63">
        <f t="shared" si="7"/>
        <v>0</v>
      </c>
      <c r="F144" s="63">
        <f>0+G144+J144</f>
        <v>0</v>
      </c>
      <c r="G144" s="133"/>
      <c r="H144" s="61" t="s">
        <v>89</v>
      </c>
      <c r="I144" s="61" t="s">
        <v>89</v>
      </c>
      <c r="J144" s="133"/>
      <c r="K144" s="61" t="s">
        <v>89</v>
      </c>
      <c r="L144" s="61" t="s">
        <v>89</v>
      </c>
      <c r="M144" s="61" t="s">
        <v>89</v>
      </c>
    </row>
    <row r="145" spans="1:13" ht="30" x14ac:dyDescent="0.25">
      <c r="A145" s="81" t="s">
        <v>117</v>
      </c>
      <c r="B145" s="66">
        <v>26420</v>
      </c>
      <c r="C145" s="64">
        <v>244</v>
      </c>
      <c r="D145" s="64">
        <v>267</v>
      </c>
      <c r="E145" s="63">
        <f t="shared" si="7"/>
        <v>0</v>
      </c>
      <c r="F145" s="63">
        <f>0+G145+J145</f>
        <v>0</v>
      </c>
      <c r="G145" s="133"/>
      <c r="H145" s="61" t="s">
        <v>89</v>
      </c>
      <c r="I145" s="61" t="s">
        <v>89</v>
      </c>
      <c r="J145" s="133"/>
      <c r="K145" s="61" t="s">
        <v>89</v>
      </c>
      <c r="L145" s="61" t="s">
        <v>89</v>
      </c>
      <c r="M145" s="61" t="s">
        <v>89</v>
      </c>
    </row>
    <row r="146" spans="1:13" x14ac:dyDescent="0.25">
      <c r="A146" s="81" t="s">
        <v>98</v>
      </c>
      <c r="B146" s="66">
        <v>2642</v>
      </c>
      <c r="C146" s="64">
        <v>244</v>
      </c>
      <c r="D146" s="64">
        <v>310</v>
      </c>
      <c r="E146" s="63">
        <f t="shared" si="7"/>
        <v>0</v>
      </c>
      <c r="F146" s="63">
        <f>0+G146+H146+J146</f>
        <v>0</v>
      </c>
      <c r="G146" s="133"/>
      <c r="H146" s="133"/>
      <c r="I146" s="61" t="s">
        <v>89</v>
      </c>
      <c r="J146" s="133"/>
      <c r="K146" s="133"/>
      <c r="L146" s="61" t="s">
        <v>89</v>
      </c>
      <c r="M146" s="61" t="s">
        <v>89</v>
      </c>
    </row>
    <row r="147" spans="1:13" x14ac:dyDescent="0.25">
      <c r="A147" s="81" t="s">
        <v>116</v>
      </c>
      <c r="B147" s="66">
        <v>2643</v>
      </c>
      <c r="C147" s="64">
        <v>244</v>
      </c>
      <c r="D147" s="64">
        <v>320</v>
      </c>
      <c r="E147" s="63">
        <f t="shared" si="7"/>
        <v>0</v>
      </c>
      <c r="F147" s="63">
        <f>0+G147+H147+J147</f>
        <v>0</v>
      </c>
      <c r="G147" s="133"/>
      <c r="H147" s="133"/>
      <c r="I147" s="61" t="s">
        <v>89</v>
      </c>
      <c r="J147" s="133"/>
      <c r="K147" s="133"/>
      <c r="L147" s="61" t="s">
        <v>89</v>
      </c>
      <c r="M147" s="61" t="s">
        <v>89</v>
      </c>
    </row>
    <row r="148" spans="1:13" x14ac:dyDescent="0.25">
      <c r="A148" s="81" t="s">
        <v>115</v>
      </c>
      <c r="B148" s="66">
        <v>2644</v>
      </c>
      <c r="C148" s="64">
        <v>244</v>
      </c>
      <c r="D148" s="64">
        <v>340</v>
      </c>
      <c r="E148" s="63">
        <f>0+F148+M148</f>
        <v>0</v>
      </c>
      <c r="F148" s="63">
        <f>0+G148+H148+J148</f>
        <v>0</v>
      </c>
      <c r="G148" s="63">
        <f>0+G149+G150+G151+G152+G153+G154+G155+G156</f>
        <v>0</v>
      </c>
      <c r="H148" s="63">
        <f>0+H150+H151+H152+H153+H154+H155+H156</f>
        <v>0</v>
      </c>
      <c r="I148" s="78" t="s">
        <v>89</v>
      </c>
      <c r="J148" s="63">
        <f>0+J149+J150+J151+J152+J153+J154+J155+J156</f>
        <v>0</v>
      </c>
      <c r="K148" s="63">
        <f>0+K149+K152+K153+K154+K155+K156</f>
        <v>0</v>
      </c>
      <c r="L148" s="78" t="s">
        <v>89</v>
      </c>
      <c r="M148" s="63">
        <f>0+M156</f>
        <v>0</v>
      </c>
    </row>
    <row r="149" spans="1:13" ht="14.25" customHeight="1" x14ac:dyDescent="0.25">
      <c r="A149" s="136" t="s">
        <v>114</v>
      </c>
      <c r="B149" s="66">
        <v>26441</v>
      </c>
      <c r="C149" s="64">
        <v>244</v>
      </c>
      <c r="D149" s="64">
        <v>341</v>
      </c>
      <c r="E149" s="63">
        <f t="shared" ref="E149:E155" si="8">0+F149</f>
        <v>0</v>
      </c>
      <c r="F149" s="63">
        <f>0+G149+J149</f>
        <v>0</v>
      </c>
      <c r="G149" s="133"/>
      <c r="H149" s="61" t="s">
        <v>89</v>
      </c>
      <c r="I149" s="61" t="s">
        <v>89</v>
      </c>
      <c r="J149" s="133"/>
      <c r="K149" s="133"/>
      <c r="L149" s="61" t="s">
        <v>89</v>
      </c>
      <c r="M149" s="61" t="s">
        <v>89</v>
      </c>
    </row>
    <row r="150" spans="1:13" ht="14.25" customHeight="1" x14ac:dyDescent="0.25">
      <c r="A150" s="136" t="s">
        <v>113</v>
      </c>
      <c r="B150" s="66">
        <v>26442</v>
      </c>
      <c r="C150" s="64">
        <v>244</v>
      </c>
      <c r="D150" s="64">
        <v>342</v>
      </c>
      <c r="E150" s="63">
        <f t="shared" si="8"/>
        <v>0</v>
      </c>
      <c r="F150" s="63">
        <f t="shared" ref="F150:F156" si="9">0+G150+H150+J150</f>
        <v>0</v>
      </c>
      <c r="G150" s="133"/>
      <c r="H150" s="133"/>
      <c r="I150" s="61" t="s">
        <v>89</v>
      </c>
      <c r="J150" s="133"/>
      <c r="K150" s="61" t="s">
        <v>89</v>
      </c>
      <c r="L150" s="61" t="s">
        <v>89</v>
      </c>
      <c r="M150" s="61" t="s">
        <v>89</v>
      </c>
    </row>
    <row r="151" spans="1:13" ht="14.25" customHeight="1" x14ac:dyDescent="0.25">
      <c r="A151" s="136" t="s">
        <v>112</v>
      </c>
      <c r="B151" s="66">
        <v>26443</v>
      </c>
      <c r="C151" s="64">
        <v>244</v>
      </c>
      <c r="D151" s="64">
        <v>343</v>
      </c>
      <c r="E151" s="63">
        <f t="shared" si="8"/>
        <v>0</v>
      </c>
      <c r="F151" s="63">
        <f t="shared" si="9"/>
        <v>0</v>
      </c>
      <c r="G151" s="133"/>
      <c r="H151" s="133"/>
      <c r="I151" s="61" t="s">
        <v>89</v>
      </c>
      <c r="J151" s="133"/>
      <c r="K151" s="61" t="s">
        <v>89</v>
      </c>
      <c r="L151" s="61" t="s">
        <v>89</v>
      </c>
      <c r="M151" s="61" t="s">
        <v>89</v>
      </c>
    </row>
    <row r="152" spans="1:13" ht="14.25" customHeight="1" x14ac:dyDescent="0.25">
      <c r="A152" s="136" t="s">
        <v>111</v>
      </c>
      <c r="B152" s="66">
        <v>26444</v>
      </c>
      <c r="C152" s="64">
        <v>244</v>
      </c>
      <c r="D152" s="64">
        <v>344</v>
      </c>
      <c r="E152" s="63">
        <f t="shared" si="8"/>
        <v>0</v>
      </c>
      <c r="F152" s="63">
        <f t="shared" si="9"/>
        <v>0</v>
      </c>
      <c r="G152" s="133"/>
      <c r="H152" s="133"/>
      <c r="I152" s="61" t="s">
        <v>89</v>
      </c>
      <c r="J152" s="133"/>
      <c r="K152" s="133"/>
      <c r="L152" s="61" t="s">
        <v>89</v>
      </c>
      <c r="M152" s="61" t="s">
        <v>89</v>
      </c>
    </row>
    <row r="153" spans="1:13" ht="14.25" customHeight="1" x14ac:dyDescent="0.25">
      <c r="A153" s="136" t="s">
        <v>110</v>
      </c>
      <c r="B153" s="66">
        <v>26445</v>
      </c>
      <c r="C153" s="64">
        <v>244</v>
      </c>
      <c r="D153" s="64">
        <v>345</v>
      </c>
      <c r="E153" s="63">
        <f t="shared" si="8"/>
        <v>0</v>
      </c>
      <c r="F153" s="63">
        <f t="shared" si="9"/>
        <v>0</v>
      </c>
      <c r="G153" s="133"/>
      <c r="H153" s="133"/>
      <c r="I153" s="61" t="s">
        <v>89</v>
      </c>
      <c r="J153" s="133"/>
      <c r="K153" s="133"/>
      <c r="L153" s="61" t="s">
        <v>89</v>
      </c>
      <c r="M153" s="61" t="s">
        <v>89</v>
      </c>
    </row>
    <row r="154" spans="1:13" ht="14.25" customHeight="1" x14ac:dyDescent="0.25">
      <c r="A154" s="136" t="s">
        <v>109</v>
      </c>
      <c r="B154" s="66">
        <v>26446</v>
      </c>
      <c r="C154" s="64">
        <v>244</v>
      </c>
      <c r="D154" s="64">
        <v>346</v>
      </c>
      <c r="E154" s="63">
        <f t="shared" si="8"/>
        <v>0</v>
      </c>
      <c r="F154" s="63">
        <f t="shared" si="9"/>
        <v>0</v>
      </c>
      <c r="G154" s="133"/>
      <c r="H154" s="133"/>
      <c r="I154" s="61" t="s">
        <v>89</v>
      </c>
      <c r="J154" s="133"/>
      <c r="K154" s="133"/>
      <c r="L154" s="61" t="s">
        <v>89</v>
      </c>
      <c r="M154" s="61" t="s">
        <v>89</v>
      </c>
    </row>
    <row r="155" spans="1:13" ht="30" x14ac:dyDescent="0.25">
      <c r="A155" s="136" t="s">
        <v>108</v>
      </c>
      <c r="B155" s="66">
        <v>26447</v>
      </c>
      <c r="C155" s="64">
        <v>244</v>
      </c>
      <c r="D155" s="64">
        <v>347</v>
      </c>
      <c r="E155" s="63">
        <f t="shared" si="8"/>
        <v>0</v>
      </c>
      <c r="F155" s="63">
        <f t="shared" si="9"/>
        <v>0</v>
      </c>
      <c r="G155" s="133"/>
      <c r="H155" s="133"/>
      <c r="I155" s="61" t="s">
        <v>89</v>
      </c>
      <c r="J155" s="133"/>
      <c r="K155" s="133"/>
      <c r="L155" s="61" t="s">
        <v>89</v>
      </c>
      <c r="M155" s="61" t="s">
        <v>89</v>
      </c>
    </row>
    <row r="156" spans="1:13" ht="30" x14ac:dyDescent="0.25">
      <c r="A156" s="136" t="s">
        <v>107</v>
      </c>
      <c r="B156" s="66">
        <v>26448</v>
      </c>
      <c r="C156" s="64">
        <v>244</v>
      </c>
      <c r="D156" s="64">
        <v>349</v>
      </c>
      <c r="E156" s="63">
        <f>0+F156+M156</f>
        <v>0</v>
      </c>
      <c r="F156" s="63">
        <f t="shared" si="9"/>
        <v>0</v>
      </c>
      <c r="G156" s="133"/>
      <c r="H156" s="133"/>
      <c r="I156" s="61" t="s">
        <v>89</v>
      </c>
      <c r="J156" s="133"/>
      <c r="K156" s="133"/>
      <c r="L156" s="61" t="s">
        <v>89</v>
      </c>
      <c r="M156" s="133"/>
    </row>
    <row r="157" spans="1:13" ht="30" x14ac:dyDescent="0.25">
      <c r="A157" s="81" t="s">
        <v>260</v>
      </c>
      <c r="B157" s="66">
        <v>2645</v>
      </c>
      <c r="C157" s="64">
        <v>244</v>
      </c>
      <c r="D157" s="83">
        <v>350</v>
      </c>
      <c r="E157" s="63">
        <f t="shared" ref="E157:E165" si="10">0+F157</f>
        <v>0</v>
      </c>
      <c r="F157" s="63">
        <f>0+J157</f>
        <v>0</v>
      </c>
      <c r="G157" s="78" t="s">
        <v>89</v>
      </c>
      <c r="H157" s="78" t="s">
        <v>89</v>
      </c>
      <c r="I157" s="78" t="s">
        <v>89</v>
      </c>
      <c r="J157" s="63">
        <f>0+J158+J159</f>
        <v>0</v>
      </c>
      <c r="K157" s="78" t="s">
        <v>89</v>
      </c>
      <c r="L157" s="78" t="s">
        <v>89</v>
      </c>
      <c r="M157" s="78" t="s">
        <v>89</v>
      </c>
    </row>
    <row r="158" spans="1:13" ht="45" x14ac:dyDescent="0.25">
      <c r="A158" s="136" t="s">
        <v>104</v>
      </c>
      <c r="B158" s="66">
        <v>26451</v>
      </c>
      <c r="C158" s="64">
        <v>244</v>
      </c>
      <c r="D158" s="64">
        <v>352</v>
      </c>
      <c r="E158" s="63">
        <f t="shared" si="10"/>
        <v>0</v>
      </c>
      <c r="F158" s="63">
        <f>0+J158</f>
        <v>0</v>
      </c>
      <c r="G158" s="61" t="s">
        <v>89</v>
      </c>
      <c r="H158" s="61" t="s">
        <v>89</v>
      </c>
      <c r="I158" s="61" t="s">
        <v>89</v>
      </c>
      <c r="J158" s="133"/>
      <c r="K158" s="61" t="s">
        <v>89</v>
      </c>
      <c r="L158" s="61" t="s">
        <v>89</v>
      </c>
      <c r="M158" s="61" t="s">
        <v>89</v>
      </c>
    </row>
    <row r="159" spans="1:13" ht="45" x14ac:dyDescent="0.25">
      <c r="A159" s="136" t="s">
        <v>105</v>
      </c>
      <c r="B159" s="66">
        <v>26452</v>
      </c>
      <c r="C159" s="64">
        <v>244</v>
      </c>
      <c r="D159" s="64">
        <v>353</v>
      </c>
      <c r="E159" s="63">
        <f t="shared" si="10"/>
        <v>0</v>
      </c>
      <c r="F159" s="63">
        <f>0+J159</f>
        <v>0</v>
      </c>
      <c r="G159" s="61" t="s">
        <v>89</v>
      </c>
      <c r="H159" s="61" t="s">
        <v>89</v>
      </c>
      <c r="I159" s="61" t="s">
        <v>89</v>
      </c>
      <c r="J159" s="133"/>
      <c r="K159" s="61" t="s">
        <v>89</v>
      </c>
      <c r="L159" s="61" t="s">
        <v>89</v>
      </c>
      <c r="M159" s="61" t="s">
        <v>89</v>
      </c>
    </row>
    <row r="160" spans="1:13" x14ac:dyDescent="0.25">
      <c r="A160" s="89" t="s">
        <v>103</v>
      </c>
      <c r="B160" s="87">
        <v>2660</v>
      </c>
      <c r="C160" s="86">
        <v>247</v>
      </c>
      <c r="D160" s="86" t="s">
        <v>89</v>
      </c>
      <c r="E160" s="63">
        <f t="shared" si="10"/>
        <v>0</v>
      </c>
      <c r="F160" s="63">
        <f>0+G160+H160+J160</f>
        <v>0</v>
      </c>
      <c r="G160" s="78">
        <f>0+G161</f>
        <v>0</v>
      </c>
      <c r="H160" s="78">
        <f>0+H161</f>
        <v>0</v>
      </c>
      <c r="I160" s="78" t="s">
        <v>89</v>
      </c>
      <c r="J160" s="78">
        <f>0+J161</f>
        <v>0</v>
      </c>
      <c r="K160" s="78">
        <f>0+K161</f>
        <v>0</v>
      </c>
      <c r="L160" s="78" t="s">
        <v>89</v>
      </c>
      <c r="M160" s="78" t="s">
        <v>89</v>
      </c>
    </row>
    <row r="161" spans="1:13" ht="30" x14ac:dyDescent="0.25">
      <c r="A161" s="88" t="s">
        <v>265</v>
      </c>
      <c r="B161" s="87">
        <v>26601</v>
      </c>
      <c r="C161" s="86">
        <v>247</v>
      </c>
      <c r="D161" s="86">
        <v>223</v>
      </c>
      <c r="E161" s="63">
        <f t="shared" si="10"/>
        <v>0</v>
      </c>
      <c r="F161" s="63">
        <f>0+G161+H161+J161</f>
        <v>0</v>
      </c>
      <c r="G161" s="135"/>
      <c r="H161" s="135"/>
      <c r="I161" s="61" t="s">
        <v>89</v>
      </c>
      <c r="J161" s="135"/>
      <c r="K161" s="135"/>
      <c r="L161" s="61" t="s">
        <v>89</v>
      </c>
      <c r="M161" s="61" t="s">
        <v>89</v>
      </c>
    </row>
    <row r="162" spans="1:13" ht="30" x14ac:dyDescent="0.25">
      <c r="A162" s="80" t="s">
        <v>101</v>
      </c>
      <c r="B162" s="66">
        <v>2700</v>
      </c>
      <c r="C162" s="64">
        <v>400</v>
      </c>
      <c r="D162" s="64" t="s">
        <v>89</v>
      </c>
      <c r="E162" s="63">
        <f t="shared" si="10"/>
        <v>0</v>
      </c>
      <c r="F162" s="63">
        <f>0+I162</f>
        <v>0</v>
      </c>
      <c r="G162" s="78" t="s">
        <v>89</v>
      </c>
      <c r="H162" s="78" t="s">
        <v>89</v>
      </c>
      <c r="I162" s="63">
        <f>0+I163</f>
        <v>0</v>
      </c>
      <c r="J162" s="78" t="s">
        <v>89</v>
      </c>
      <c r="K162" s="78" t="s">
        <v>89</v>
      </c>
      <c r="L162" s="78" t="s">
        <v>89</v>
      </c>
      <c r="M162" s="78" t="s">
        <v>89</v>
      </c>
    </row>
    <row r="163" spans="1:13" ht="45" x14ac:dyDescent="0.25">
      <c r="A163" s="79" t="s">
        <v>100</v>
      </c>
      <c r="B163" s="66">
        <v>2720</v>
      </c>
      <c r="C163" s="64">
        <v>407</v>
      </c>
      <c r="D163" s="64" t="s">
        <v>89</v>
      </c>
      <c r="E163" s="63">
        <f t="shared" si="10"/>
        <v>0</v>
      </c>
      <c r="F163" s="63">
        <f>0+I163</f>
        <v>0</v>
      </c>
      <c r="G163" s="78" t="s">
        <v>89</v>
      </c>
      <c r="H163" s="78" t="s">
        <v>89</v>
      </c>
      <c r="I163" s="63">
        <f>0+I164+I165</f>
        <v>0</v>
      </c>
      <c r="J163" s="78" t="s">
        <v>89</v>
      </c>
      <c r="K163" s="78" t="s">
        <v>89</v>
      </c>
      <c r="L163" s="78" t="s">
        <v>89</v>
      </c>
      <c r="M163" s="78" t="s">
        <v>89</v>
      </c>
    </row>
    <row r="164" spans="1:13" x14ac:dyDescent="0.25">
      <c r="A164" s="77" t="s">
        <v>99</v>
      </c>
      <c r="B164" s="66">
        <v>27201</v>
      </c>
      <c r="C164" s="64">
        <v>407</v>
      </c>
      <c r="D164" s="65">
        <v>228</v>
      </c>
      <c r="E164" s="63">
        <f t="shared" si="10"/>
        <v>0</v>
      </c>
      <c r="F164" s="63">
        <f>0+I164</f>
        <v>0</v>
      </c>
      <c r="G164" s="61" t="s">
        <v>89</v>
      </c>
      <c r="H164" s="61" t="s">
        <v>89</v>
      </c>
      <c r="I164" s="133"/>
      <c r="J164" s="61" t="s">
        <v>89</v>
      </c>
      <c r="K164" s="61" t="s">
        <v>89</v>
      </c>
      <c r="L164" s="61" t="s">
        <v>89</v>
      </c>
      <c r="M164" s="61" t="s">
        <v>89</v>
      </c>
    </row>
    <row r="165" spans="1:13" x14ac:dyDescent="0.25">
      <c r="A165" s="77" t="s">
        <v>98</v>
      </c>
      <c r="B165" s="66">
        <v>27202</v>
      </c>
      <c r="C165" s="64">
        <v>407</v>
      </c>
      <c r="D165" s="65">
        <v>310</v>
      </c>
      <c r="E165" s="63">
        <f t="shared" si="10"/>
        <v>0</v>
      </c>
      <c r="F165" s="63">
        <f>0+I165</f>
        <v>0</v>
      </c>
      <c r="G165" s="61" t="s">
        <v>89</v>
      </c>
      <c r="H165" s="61" t="s">
        <v>89</v>
      </c>
      <c r="I165" s="133"/>
      <c r="J165" s="61" t="s">
        <v>89</v>
      </c>
      <c r="K165" s="61" t="s">
        <v>89</v>
      </c>
      <c r="L165" s="61" t="s">
        <v>89</v>
      </c>
      <c r="M165" s="61" t="s">
        <v>89</v>
      </c>
    </row>
    <row r="166" spans="1:13" x14ac:dyDescent="0.25">
      <c r="A166" s="76" t="s">
        <v>97</v>
      </c>
      <c r="B166" s="70">
        <v>3000</v>
      </c>
      <c r="C166" s="75">
        <v>100</v>
      </c>
      <c r="D166" s="64" t="s">
        <v>89</v>
      </c>
      <c r="E166" s="69">
        <f>0+F166+M166</f>
        <v>0</v>
      </c>
      <c r="F166" s="69">
        <f>0+J166</f>
        <v>0</v>
      </c>
      <c r="G166" s="69" t="s">
        <v>89</v>
      </c>
      <c r="H166" s="69" t="s">
        <v>89</v>
      </c>
      <c r="I166" s="69" t="s">
        <v>89</v>
      </c>
      <c r="J166" s="69">
        <f>0+J167+J168+J169+J170</f>
        <v>0</v>
      </c>
      <c r="K166" s="69">
        <f>0+K167+K168+K169+K170</f>
        <v>0</v>
      </c>
      <c r="L166" s="69" t="s">
        <v>89</v>
      </c>
      <c r="M166" s="69">
        <f>0+M167+M168+M169+M170</f>
        <v>0</v>
      </c>
    </row>
    <row r="167" spans="1:13" ht="30" x14ac:dyDescent="0.25">
      <c r="A167" s="74" t="s">
        <v>96</v>
      </c>
      <c r="B167" s="72">
        <v>3010</v>
      </c>
      <c r="C167" s="64">
        <v>180</v>
      </c>
      <c r="D167" s="64">
        <v>189</v>
      </c>
      <c r="E167" s="63">
        <f>0+F167+M167</f>
        <v>0</v>
      </c>
      <c r="F167" s="63">
        <f>0+J167</f>
        <v>0</v>
      </c>
      <c r="G167" s="61" t="s">
        <v>89</v>
      </c>
      <c r="H167" s="61" t="s">
        <v>89</v>
      </c>
      <c r="I167" s="61" t="s">
        <v>89</v>
      </c>
      <c r="J167" s="62"/>
      <c r="K167" s="62"/>
      <c r="L167" s="61" t="s">
        <v>89</v>
      </c>
      <c r="M167" s="62"/>
    </row>
    <row r="168" spans="1:13" x14ac:dyDescent="0.25">
      <c r="A168" s="73" t="s">
        <v>95</v>
      </c>
      <c r="B168" s="72">
        <v>3020</v>
      </c>
      <c r="C168" s="64">
        <v>180</v>
      </c>
      <c r="D168" s="64">
        <v>189</v>
      </c>
      <c r="E168" s="63">
        <f>0+F168+M168</f>
        <v>0</v>
      </c>
      <c r="F168" s="63">
        <f>0+J168</f>
        <v>0</v>
      </c>
      <c r="G168" s="61" t="s">
        <v>89</v>
      </c>
      <c r="H168" s="61" t="s">
        <v>89</v>
      </c>
      <c r="I168" s="61" t="s">
        <v>89</v>
      </c>
      <c r="J168" s="62"/>
      <c r="K168" s="62"/>
      <c r="L168" s="61" t="s">
        <v>89</v>
      </c>
      <c r="M168" s="62"/>
    </row>
    <row r="169" spans="1:13" x14ac:dyDescent="0.25">
      <c r="A169" s="73" t="s">
        <v>94</v>
      </c>
      <c r="B169" s="72">
        <v>3030</v>
      </c>
      <c r="C169" s="65">
        <v>180</v>
      </c>
      <c r="D169" s="64">
        <v>189</v>
      </c>
      <c r="E169" s="63">
        <f>0+F169+M169</f>
        <v>0</v>
      </c>
      <c r="F169" s="63">
        <f>0+J169</f>
        <v>0</v>
      </c>
      <c r="G169" s="61" t="s">
        <v>89</v>
      </c>
      <c r="H169" s="61" t="s">
        <v>89</v>
      </c>
      <c r="I169" s="61" t="s">
        <v>89</v>
      </c>
      <c r="J169" s="62"/>
      <c r="K169" s="62"/>
      <c r="L169" s="61" t="s">
        <v>89</v>
      </c>
      <c r="M169" s="62"/>
    </row>
    <row r="170" spans="1:13" x14ac:dyDescent="0.25">
      <c r="A170" s="73" t="s">
        <v>93</v>
      </c>
      <c r="B170" s="72">
        <v>3040</v>
      </c>
      <c r="C170" s="65">
        <v>130</v>
      </c>
      <c r="D170" s="64">
        <v>131</v>
      </c>
      <c r="E170" s="63">
        <f>0+F170+M170</f>
        <v>0</v>
      </c>
      <c r="F170" s="63">
        <f>0+J170</f>
        <v>0</v>
      </c>
      <c r="G170" s="61" t="s">
        <v>89</v>
      </c>
      <c r="H170" s="61" t="s">
        <v>89</v>
      </c>
      <c r="I170" s="61" t="s">
        <v>89</v>
      </c>
      <c r="J170" s="62"/>
      <c r="K170" s="62"/>
      <c r="L170" s="61" t="s">
        <v>89</v>
      </c>
      <c r="M170" s="62"/>
    </row>
    <row r="171" spans="1:13" x14ac:dyDescent="0.25">
      <c r="A171" s="71" t="s">
        <v>92</v>
      </c>
      <c r="B171" s="70">
        <v>4000</v>
      </c>
      <c r="C171" s="65" t="s">
        <v>89</v>
      </c>
      <c r="D171" s="64" t="s">
        <v>89</v>
      </c>
      <c r="E171" s="69">
        <f>0+F171</f>
        <v>0</v>
      </c>
      <c r="F171" s="69">
        <f>0+H171</f>
        <v>0</v>
      </c>
      <c r="G171" s="68" t="s">
        <v>89</v>
      </c>
      <c r="H171" s="69">
        <f>0+H172</f>
        <v>0</v>
      </c>
      <c r="I171" s="69">
        <f>0+I172</f>
        <v>0</v>
      </c>
      <c r="J171" s="68" t="s">
        <v>89</v>
      </c>
      <c r="K171" s="68" t="s">
        <v>89</v>
      </c>
      <c r="L171" s="68" t="s">
        <v>89</v>
      </c>
      <c r="M171" s="68" t="s">
        <v>89</v>
      </c>
    </row>
    <row r="172" spans="1:13" ht="30" x14ac:dyDescent="0.25">
      <c r="A172" s="67" t="s">
        <v>91</v>
      </c>
      <c r="B172" s="66">
        <v>4010</v>
      </c>
      <c r="C172" s="65">
        <v>610</v>
      </c>
      <c r="D172" s="64" t="s">
        <v>89</v>
      </c>
      <c r="E172" s="63">
        <f>0+F172</f>
        <v>0</v>
      </c>
      <c r="F172" s="63">
        <f>0+H172+I172</f>
        <v>0</v>
      </c>
      <c r="G172" s="61" t="s">
        <v>89</v>
      </c>
      <c r="H172" s="62"/>
      <c r="I172" s="62"/>
      <c r="J172" s="61" t="s">
        <v>89</v>
      </c>
      <c r="K172" s="61" t="s">
        <v>89</v>
      </c>
      <c r="L172" s="61" t="s">
        <v>89</v>
      </c>
      <c r="M172" s="61" t="s">
        <v>89</v>
      </c>
    </row>
    <row r="173" spans="1:13" ht="30" x14ac:dyDescent="0.25">
      <c r="A173" s="67" t="s">
        <v>90</v>
      </c>
      <c r="B173" s="66">
        <v>7000</v>
      </c>
      <c r="C173" s="65" t="s">
        <v>89</v>
      </c>
      <c r="D173" s="64" t="s">
        <v>89</v>
      </c>
      <c r="E173" s="63">
        <f>0+F173</f>
        <v>0</v>
      </c>
      <c r="F173" s="62"/>
      <c r="G173" s="61" t="s">
        <v>89</v>
      </c>
      <c r="H173" s="61" t="s">
        <v>89</v>
      </c>
      <c r="I173" s="61" t="s">
        <v>89</v>
      </c>
      <c r="J173" s="61" t="s">
        <v>89</v>
      </c>
      <c r="K173" s="61" t="s">
        <v>89</v>
      </c>
      <c r="L173" s="61" t="s">
        <v>89</v>
      </c>
      <c r="M173" s="61" t="s">
        <v>89</v>
      </c>
    </row>
    <row r="174" spans="1:13" s="54" customFormat="1" x14ac:dyDescent="0.2">
      <c r="A174" s="60"/>
      <c r="B174" s="59"/>
      <c r="C174" s="58"/>
      <c r="D174" s="58"/>
      <c r="E174" s="57"/>
      <c r="F174" s="57"/>
      <c r="G174" s="55"/>
      <c r="H174" s="55"/>
      <c r="I174" s="55"/>
      <c r="J174" s="55"/>
      <c r="K174" s="56"/>
      <c r="L174" s="55"/>
      <c r="M174" s="55"/>
    </row>
    <row r="176" spans="1:13" x14ac:dyDescent="0.25">
      <c r="A176" s="361"/>
      <c r="B176" s="361"/>
      <c r="C176" s="361"/>
      <c r="D176" s="361"/>
      <c r="E176" s="361"/>
      <c r="F176" s="361"/>
      <c r="G176" s="361"/>
      <c r="I176" s="4" t="s">
        <v>86</v>
      </c>
      <c r="L176" s="353"/>
      <c r="M176" s="353"/>
    </row>
    <row r="177" spans="1:13" x14ac:dyDescent="0.25">
      <c r="D177" s="4"/>
      <c r="E177" s="50"/>
      <c r="F177" s="50"/>
      <c r="I177" s="149" t="s">
        <v>74</v>
      </c>
      <c r="L177" s="355" t="s">
        <v>85</v>
      </c>
      <c r="M177" s="355"/>
    </row>
    <row r="178" spans="1:13" x14ac:dyDescent="0.25">
      <c r="A178" s="361"/>
      <c r="B178" s="361"/>
      <c r="C178" s="361"/>
      <c r="D178" s="361"/>
      <c r="E178" s="361"/>
      <c r="F178" s="361"/>
      <c r="G178" s="361"/>
      <c r="H178" s="361"/>
      <c r="I178" s="148" t="s">
        <v>86</v>
      </c>
      <c r="L178" s="353"/>
      <c r="M178" s="353"/>
    </row>
    <row r="179" spans="1:13" x14ac:dyDescent="0.25">
      <c r="D179" s="4"/>
      <c r="E179" s="50"/>
      <c r="F179" s="50"/>
      <c r="I179" s="148" t="s">
        <v>74</v>
      </c>
      <c r="L179" s="354" t="s">
        <v>85</v>
      </c>
      <c r="M179" s="354"/>
    </row>
    <row r="180" spans="1:13" x14ac:dyDescent="0.25">
      <c r="A180" s="361"/>
      <c r="B180" s="361"/>
      <c r="C180" s="361"/>
      <c r="D180" s="361"/>
      <c r="E180" s="361"/>
      <c r="F180" s="361"/>
      <c r="G180" s="361"/>
      <c r="H180" s="361"/>
      <c r="I180" s="148" t="s">
        <v>86</v>
      </c>
      <c r="L180" s="353"/>
      <c r="M180" s="353"/>
    </row>
    <row r="181" spans="1:13" x14ac:dyDescent="0.25">
      <c r="D181" s="4"/>
      <c r="E181" s="50"/>
      <c r="F181" s="50"/>
      <c r="I181" s="148" t="s">
        <v>74</v>
      </c>
      <c r="L181" s="354" t="s">
        <v>85</v>
      </c>
      <c r="M181" s="354"/>
    </row>
    <row r="182" spans="1:13" x14ac:dyDescent="0.25">
      <c r="A182" s="150"/>
      <c r="D182" s="4"/>
      <c r="E182" s="50"/>
      <c r="F182" s="50"/>
      <c r="I182" s="148" t="s">
        <v>86</v>
      </c>
      <c r="L182" s="353"/>
      <c r="M182" s="353"/>
    </row>
    <row r="183" spans="1:13" x14ac:dyDescent="0.25">
      <c r="A183" s="52"/>
      <c r="B183" s="51"/>
      <c r="D183" s="4"/>
      <c r="E183" s="50"/>
      <c r="F183" s="50"/>
      <c r="I183" s="148" t="s">
        <v>74</v>
      </c>
      <c r="L183" s="354" t="s">
        <v>85</v>
      </c>
      <c r="M183" s="354"/>
    </row>
    <row r="184" spans="1:13" x14ac:dyDescent="0.25">
      <c r="A184" s="49"/>
      <c r="B184" s="51"/>
    </row>
  </sheetData>
  <mergeCells count="27">
    <mergeCell ref="L183:M183"/>
    <mergeCell ref="L176:M176"/>
    <mergeCell ref="L177:M177"/>
    <mergeCell ref="L178:M178"/>
    <mergeCell ref="L179:M179"/>
    <mergeCell ref="L180:M180"/>
    <mergeCell ref="L181:M181"/>
    <mergeCell ref="L182:M182"/>
    <mergeCell ref="A2:M2"/>
    <mergeCell ref="A4:A7"/>
    <mergeCell ref="G6:G7"/>
    <mergeCell ref="C4:C7"/>
    <mergeCell ref="B4:B7"/>
    <mergeCell ref="J3:K3"/>
    <mergeCell ref="A180:H180"/>
    <mergeCell ref="M5:M7"/>
    <mergeCell ref="L5:L7"/>
    <mergeCell ref="F5:F7"/>
    <mergeCell ref="A178:H178"/>
    <mergeCell ref="A176:G176"/>
    <mergeCell ref="H6:H7"/>
    <mergeCell ref="I6:I7"/>
    <mergeCell ref="D4:D7"/>
    <mergeCell ref="G4:K4"/>
    <mergeCell ref="J6:K6"/>
    <mergeCell ref="E4:E7"/>
    <mergeCell ref="G5:K5"/>
  </mergeCells>
  <pageMargins left="0.70866141732283472" right="0.39370078740157483" top="0.74803149606299213" bottom="0.74803149606299213" header="0.31496062992125984" footer="0.31496062992125984"/>
  <pageSetup paperSize="9" scale="33" fitToWidth="0" fitToHeight="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08"/>
  <sheetViews>
    <sheetView zoomScale="120" zoomScaleNormal="120" workbookViewId="0"/>
  </sheetViews>
  <sheetFormatPr defaultRowHeight="11.25" x14ac:dyDescent="0.2"/>
  <cols>
    <col min="1" max="1" width="7.7109375" style="154" customWidth="1"/>
    <col min="2" max="2" width="52.7109375" style="153" customWidth="1"/>
    <col min="3" max="3" width="7.7109375" style="153" customWidth="1"/>
    <col min="4" max="4" width="3.5703125" style="153" bestFit="1" customWidth="1"/>
    <col min="5" max="5" width="4.28515625" style="153" bestFit="1" customWidth="1"/>
    <col min="6" max="6" width="3.5703125" style="153" bestFit="1" customWidth="1"/>
    <col min="7" max="7" width="8.7109375" style="153" customWidth="1"/>
    <col min="8" max="8" width="5.140625" style="153" customWidth="1"/>
    <col min="9" max="12" width="12.7109375" style="153" customWidth="1"/>
    <col min="13" max="16384" width="9.140625" style="153"/>
  </cols>
  <sheetData>
    <row r="2" spans="1:12" x14ac:dyDescent="0.2">
      <c r="B2" s="372" t="s">
        <v>334</v>
      </c>
      <c r="C2" s="372"/>
      <c r="D2" s="372"/>
      <c r="E2" s="372"/>
      <c r="F2" s="372"/>
      <c r="G2" s="372"/>
      <c r="H2" s="372"/>
      <c r="I2" s="372"/>
      <c r="J2" s="372"/>
      <c r="K2" s="372"/>
    </row>
    <row r="3" spans="1:12" x14ac:dyDescent="0.2">
      <c r="B3" s="372"/>
      <c r="C3" s="372"/>
      <c r="D3" s="372"/>
      <c r="E3" s="372"/>
      <c r="F3" s="372"/>
      <c r="G3" s="372"/>
      <c r="H3" s="372"/>
      <c r="I3" s="372"/>
      <c r="J3" s="372"/>
    </row>
    <row r="5" spans="1:12" ht="45" x14ac:dyDescent="0.2">
      <c r="A5" s="179" t="s">
        <v>333</v>
      </c>
      <c r="B5" s="179" t="s">
        <v>258</v>
      </c>
      <c r="C5" s="179" t="s">
        <v>332</v>
      </c>
      <c r="D5" s="182" t="s">
        <v>331</v>
      </c>
      <c r="E5" s="182" t="s">
        <v>330</v>
      </c>
      <c r="F5" s="182" t="s">
        <v>329</v>
      </c>
      <c r="G5" s="182" t="s">
        <v>328</v>
      </c>
      <c r="H5" s="181" t="s">
        <v>327</v>
      </c>
      <c r="I5" s="180" t="s">
        <v>326</v>
      </c>
      <c r="J5" s="180" t="s">
        <v>325</v>
      </c>
      <c r="K5" s="180" t="s">
        <v>324</v>
      </c>
      <c r="L5" s="180" t="s">
        <v>323</v>
      </c>
    </row>
    <row r="6" spans="1:12" x14ac:dyDescent="0.2">
      <c r="A6" s="157">
        <v>1</v>
      </c>
      <c r="B6" s="179">
        <v>2</v>
      </c>
      <c r="C6" s="179">
        <v>3</v>
      </c>
      <c r="D6" s="179"/>
      <c r="E6" s="179"/>
      <c r="F6" s="179"/>
      <c r="G6" s="179"/>
      <c r="H6" s="179">
        <v>4</v>
      </c>
      <c r="I6" s="179">
        <v>5</v>
      </c>
      <c r="J6" s="179">
        <v>6</v>
      </c>
      <c r="K6" s="179">
        <v>7</v>
      </c>
      <c r="L6" s="179">
        <v>8</v>
      </c>
    </row>
    <row r="7" spans="1:12" x14ac:dyDescent="0.2">
      <c r="A7" s="168">
        <v>1</v>
      </c>
      <c r="B7" s="178" t="s">
        <v>322</v>
      </c>
      <c r="C7" s="165">
        <v>26000</v>
      </c>
      <c r="D7" s="165" t="s">
        <v>269</v>
      </c>
      <c r="E7" s="165" t="s">
        <v>269</v>
      </c>
      <c r="F7" s="177" t="s">
        <v>269</v>
      </c>
      <c r="G7" s="177" t="s">
        <v>269</v>
      </c>
      <c r="H7" s="177" t="s">
        <v>269</v>
      </c>
      <c r="I7" s="164">
        <f>I10+I76</f>
        <v>9511292.1999999993</v>
      </c>
      <c r="J7" s="164">
        <f>J10+J76</f>
        <v>10461364.889999999</v>
      </c>
      <c r="K7" s="164">
        <f>K10+K76</f>
        <v>8604430.8900000006</v>
      </c>
      <c r="L7" s="163">
        <f>L10+L76</f>
        <v>0</v>
      </c>
    </row>
    <row r="8" spans="1:12" ht="101.25" x14ac:dyDescent="0.2">
      <c r="A8" s="160" t="s">
        <v>321</v>
      </c>
      <c r="B8" s="176" t="s">
        <v>320</v>
      </c>
      <c r="C8" s="157">
        <v>26100</v>
      </c>
      <c r="D8" s="157" t="s">
        <v>269</v>
      </c>
      <c r="E8" s="157" t="s">
        <v>269</v>
      </c>
      <c r="F8" s="157" t="s">
        <v>269</v>
      </c>
      <c r="G8" s="157" t="s">
        <v>269</v>
      </c>
      <c r="H8" s="157" t="s">
        <v>269</v>
      </c>
      <c r="I8" s="175" t="s">
        <v>269</v>
      </c>
      <c r="J8" s="175" t="s">
        <v>269</v>
      </c>
      <c r="K8" s="175" t="s">
        <v>269</v>
      </c>
      <c r="L8" s="174" t="s">
        <v>269</v>
      </c>
    </row>
    <row r="9" spans="1:12" ht="33.75" x14ac:dyDescent="0.2">
      <c r="A9" s="160" t="s">
        <v>319</v>
      </c>
      <c r="B9" s="176" t="s">
        <v>318</v>
      </c>
      <c r="C9" s="157">
        <v>26200</v>
      </c>
      <c r="D9" s="157" t="s">
        <v>269</v>
      </c>
      <c r="E9" s="157" t="s">
        <v>269</v>
      </c>
      <c r="F9" s="157" t="s">
        <v>269</v>
      </c>
      <c r="G9" s="157" t="s">
        <v>269</v>
      </c>
      <c r="H9" s="157" t="s">
        <v>269</v>
      </c>
      <c r="I9" s="175" t="s">
        <v>269</v>
      </c>
      <c r="J9" s="175" t="s">
        <v>269</v>
      </c>
      <c r="K9" s="175" t="s">
        <v>269</v>
      </c>
      <c r="L9" s="174" t="s">
        <v>269</v>
      </c>
    </row>
    <row r="10" spans="1:12" ht="32.25" x14ac:dyDescent="0.2">
      <c r="A10" s="168" t="s">
        <v>317</v>
      </c>
      <c r="B10" s="173" t="s">
        <v>316</v>
      </c>
      <c r="C10" s="165">
        <v>26300</v>
      </c>
      <c r="D10" s="165" t="s">
        <v>269</v>
      </c>
      <c r="E10" s="165" t="s">
        <v>269</v>
      </c>
      <c r="F10" s="165" t="s">
        <v>269</v>
      </c>
      <c r="G10" s="165" t="s">
        <v>269</v>
      </c>
      <c r="H10" s="165" t="s">
        <v>269</v>
      </c>
      <c r="I10" s="164">
        <f>I11+I45</f>
        <v>5075838.93</v>
      </c>
      <c r="J10" s="164">
        <f>J11+J45</f>
        <v>210329.85</v>
      </c>
      <c r="K10" s="164">
        <f>K11+K45</f>
        <v>1</v>
      </c>
      <c r="L10" s="164">
        <f>L11+L45</f>
        <v>0</v>
      </c>
    </row>
    <row r="11" spans="1:12" x14ac:dyDescent="0.2">
      <c r="A11" s="160" t="s">
        <v>315</v>
      </c>
      <c r="B11" s="161" t="s">
        <v>314</v>
      </c>
      <c r="C11" s="157">
        <v>26310</v>
      </c>
      <c r="D11" s="157">
        <v>44</v>
      </c>
      <c r="E11" s="157" t="s">
        <v>269</v>
      </c>
      <c r="F11" s="157" t="s">
        <v>269</v>
      </c>
      <c r="G11" s="157" t="s">
        <v>269</v>
      </c>
      <c r="H11" s="157" t="s">
        <v>269</v>
      </c>
      <c r="I11" s="156">
        <f>I12+I25+I35+I39</f>
        <v>5075838.93</v>
      </c>
      <c r="J11" s="156">
        <f>J12+J25+J35+J39</f>
        <v>210329.85</v>
      </c>
      <c r="K11" s="156">
        <f>K12+K25+K35+K39</f>
        <v>1</v>
      </c>
      <c r="L11" s="156">
        <f>L12+L25+L35+L39</f>
        <v>0</v>
      </c>
    </row>
    <row r="12" spans="1:12" ht="22.5" x14ac:dyDescent="0.2">
      <c r="A12" s="160" t="s">
        <v>313</v>
      </c>
      <c r="B12" s="170" t="s">
        <v>291</v>
      </c>
      <c r="C12" s="157" t="s">
        <v>309</v>
      </c>
      <c r="D12" s="157">
        <v>44</v>
      </c>
      <c r="E12" s="157">
        <v>4</v>
      </c>
      <c r="F12" s="157" t="s">
        <v>269</v>
      </c>
      <c r="G12" s="157" t="s">
        <v>269</v>
      </c>
      <c r="H12" s="157" t="s">
        <v>269</v>
      </c>
      <c r="I12" s="156">
        <f>I13+I16+I19+I22</f>
        <v>3998026.98</v>
      </c>
      <c r="J12" s="156">
        <f>J13+J16+J19+J22</f>
        <v>181428.85</v>
      </c>
      <c r="K12" s="156">
        <f>K13+K16+K19+K22</f>
        <v>0</v>
      </c>
      <c r="L12" s="156">
        <f>L13+L16+L19+L22</f>
        <v>0</v>
      </c>
    </row>
    <row r="13" spans="1:12" ht="33.75" x14ac:dyDescent="0.2">
      <c r="A13" s="160"/>
      <c r="B13" s="159" t="s">
        <v>271</v>
      </c>
      <c r="C13" s="157" t="s">
        <v>309</v>
      </c>
      <c r="D13" s="157">
        <v>44</v>
      </c>
      <c r="E13" s="157">
        <v>4</v>
      </c>
      <c r="F13" s="157">
        <v>119</v>
      </c>
      <c r="G13" s="157" t="s">
        <v>269</v>
      </c>
      <c r="H13" s="157" t="s">
        <v>269</v>
      </c>
      <c r="I13" s="172">
        <f>SUM(I14:I15)</f>
        <v>0</v>
      </c>
      <c r="J13" s="172">
        <f>SUM(J14:J15)</f>
        <v>0</v>
      </c>
      <c r="K13" s="172">
        <f>SUM(K14:K15)</f>
        <v>0</v>
      </c>
      <c r="L13" s="172">
        <f>SUM(L14:L15)</f>
        <v>0</v>
      </c>
    </row>
    <row r="14" spans="1:12" x14ac:dyDescent="0.2">
      <c r="A14" s="183"/>
      <c r="B14" s="184"/>
      <c r="C14" s="186" t="s">
        <v>309</v>
      </c>
      <c r="D14" s="186">
        <v>44</v>
      </c>
      <c r="E14" s="186">
        <v>4</v>
      </c>
      <c r="F14" s="186">
        <v>119</v>
      </c>
      <c r="G14" s="189"/>
      <c r="H14" s="186"/>
      <c r="I14" s="190"/>
      <c r="J14" s="190"/>
      <c r="K14" s="190"/>
      <c r="L14" s="190"/>
    </row>
    <row r="15" spans="1:12" hidden="1" x14ac:dyDescent="0.2">
      <c r="A15" s="160"/>
      <c r="B15" s="159"/>
      <c r="C15" s="157"/>
      <c r="D15" s="157"/>
      <c r="E15" s="157"/>
      <c r="F15" s="157"/>
      <c r="G15" s="157"/>
      <c r="H15" s="157"/>
      <c r="I15" s="169"/>
      <c r="J15" s="169"/>
      <c r="K15" s="169"/>
      <c r="L15" s="169"/>
    </row>
    <row r="16" spans="1:12" ht="22.5" x14ac:dyDescent="0.2">
      <c r="A16" s="160"/>
      <c r="B16" s="159" t="s">
        <v>270</v>
      </c>
      <c r="C16" s="157" t="s">
        <v>309</v>
      </c>
      <c r="D16" s="157">
        <v>44</v>
      </c>
      <c r="E16" s="157">
        <v>4</v>
      </c>
      <c r="F16" s="157">
        <v>243</v>
      </c>
      <c r="G16" s="157" t="s">
        <v>269</v>
      </c>
      <c r="H16" s="157" t="s">
        <v>269</v>
      </c>
      <c r="I16" s="172">
        <f>SUM(I17:I18)</f>
        <v>0</v>
      </c>
      <c r="J16" s="172">
        <f>SUM(J17:J18)</f>
        <v>0</v>
      </c>
      <c r="K16" s="172">
        <f>SUM(K17:K18)</f>
        <v>0</v>
      </c>
      <c r="L16" s="172">
        <f>SUM(L17:L18)</f>
        <v>0</v>
      </c>
    </row>
    <row r="17" spans="1:12" x14ac:dyDescent="0.2">
      <c r="A17" s="183"/>
      <c r="B17" s="184"/>
      <c r="C17" s="186" t="s">
        <v>309</v>
      </c>
      <c r="D17" s="186">
        <v>44</v>
      </c>
      <c r="E17" s="186">
        <v>4</v>
      </c>
      <c r="F17" s="186">
        <v>243</v>
      </c>
      <c r="G17" s="189"/>
      <c r="H17" s="186"/>
      <c r="I17" s="190"/>
      <c r="J17" s="190"/>
      <c r="K17" s="190"/>
      <c r="L17" s="190"/>
    </row>
    <row r="18" spans="1:12" hidden="1" x14ac:dyDescent="0.2">
      <c r="A18" s="160"/>
      <c r="B18" s="159"/>
      <c r="C18" s="157"/>
      <c r="D18" s="157"/>
      <c r="E18" s="157"/>
      <c r="F18" s="157"/>
      <c r="G18" s="157"/>
      <c r="H18" s="157"/>
      <c r="I18" s="169"/>
      <c r="J18" s="169"/>
      <c r="K18" s="169"/>
      <c r="L18" s="169"/>
    </row>
    <row r="19" spans="1:12" x14ac:dyDescent="0.2">
      <c r="A19" s="160"/>
      <c r="B19" s="159" t="s">
        <v>126</v>
      </c>
      <c r="C19" s="157" t="s">
        <v>309</v>
      </c>
      <c r="D19" s="157">
        <v>44</v>
      </c>
      <c r="E19" s="157">
        <v>4</v>
      </c>
      <c r="F19" s="157">
        <v>244</v>
      </c>
      <c r="G19" s="157" t="s">
        <v>269</v>
      </c>
      <c r="H19" s="157" t="s">
        <v>269</v>
      </c>
      <c r="I19" s="172">
        <f>SUM(I20:I21)</f>
        <v>2930005.56</v>
      </c>
      <c r="J19" s="172">
        <f>SUM(J20:J21)</f>
        <v>0</v>
      </c>
      <c r="K19" s="172">
        <f>SUM(K20:K21)</f>
        <v>0</v>
      </c>
      <c r="L19" s="172">
        <f>SUM(L20:L21)</f>
        <v>0</v>
      </c>
    </row>
    <row r="20" spans="1:12" x14ac:dyDescent="0.2">
      <c r="A20" s="160"/>
      <c r="B20" s="159"/>
      <c r="C20" s="157" t="s">
        <v>309</v>
      </c>
      <c r="D20" s="157">
        <v>44</v>
      </c>
      <c r="E20" s="157">
        <v>4</v>
      </c>
      <c r="F20" s="157">
        <v>244</v>
      </c>
      <c r="G20" s="171" t="s">
        <v>335</v>
      </c>
      <c r="H20" s="157"/>
      <c r="I20" s="169">
        <v>2930005.56</v>
      </c>
      <c r="J20" s="169"/>
      <c r="K20" s="169"/>
      <c r="L20" s="169"/>
    </row>
    <row r="21" spans="1:12" hidden="1" x14ac:dyDescent="0.2">
      <c r="A21" s="160"/>
      <c r="B21" s="159"/>
      <c r="C21" s="157"/>
      <c r="D21" s="157"/>
      <c r="E21" s="157"/>
      <c r="F21" s="157"/>
      <c r="G21" s="157"/>
      <c r="H21" s="157"/>
      <c r="I21" s="169"/>
      <c r="J21" s="169"/>
      <c r="K21" s="169"/>
      <c r="L21" s="169"/>
    </row>
    <row r="22" spans="1:12" x14ac:dyDescent="0.2">
      <c r="A22" s="160"/>
      <c r="B22" s="159" t="s">
        <v>103</v>
      </c>
      <c r="C22" s="157" t="s">
        <v>309</v>
      </c>
      <c r="D22" s="157">
        <v>44</v>
      </c>
      <c r="E22" s="157">
        <v>4</v>
      </c>
      <c r="F22" s="157">
        <v>247</v>
      </c>
      <c r="G22" s="157" t="s">
        <v>269</v>
      </c>
      <c r="H22" s="157" t="s">
        <v>269</v>
      </c>
      <c r="I22" s="172">
        <f>SUM(I23:I24)</f>
        <v>1068021.42</v>
      </c>
      <c r="J22" s="172">
        <f>SUM(J23:J24)</f>
        <v>181428.85</v>
      </c>
      <c r="K22" s="172">
        <f>SUM(K23:K24)</f>
        <v>0</v>
      </c>
      <c r="L22" s="172">
        <f>SUM(L23:L24)</f>
        <v>0</v>
      </c>
    </row>
    <row r="23" spans="1:12" x14ac:dyDescent="0.2">
      <c r="A23" s="160"/>
      <c r="B23" s="159"/>
      <c r="C23" s="157" t="s">
        <v>309</v>
      </c>
      <c r="D23" s="157">
        <v>44</v>
      </c>
      <c r="E23" s="157">
        <v>4</v>
      </c>
      <c r="F23" s="157">
        <v>247</v>
      </c>
      <c r="G23" s="171" t="s">
        <v>335</v>
      </c>
      <c r="H23" s="157"/>
      <c r="I23" s="169">
        <v>1068021.42</v>
      </c>
      <c r="J23" s="169">
        <v>181428.85</v>
      </c>
      <c r="K23" s="169"/>
      <c r="L23" s="169"/>
    </row>
    <row r="24" spans="1:12" hidden="1" x14ac:dyDescent="0.2">
      <c r="A24" s="160"/>
      <c r="B24" s="159"/>
      <c r="C24" s="157"/>
      <c r="D24" s="157"/>
      <c r="E24" s="157"/>
      <c r="F24" s="157"/>
      <c r="G24" s="157"/>
      <c r="H24" s="157"/>
      <c r="I24" s="169"/>
      <c r="J24" s="169"/>
      <c r="K24" s="169"/>
      <c r="L24" s="169"/>
    </row>
    <row r="25" spans="1:12" ht="22.5" x14ac:dyDescent="0.2">
      <c r="A25" s="160" t="s">
        <v>312</v>
      </c>
      <c r="B25" s="170" t="s">
        <v>291</v>
      </c>
      <c r="C25" s="157" t="s">
        <v>309</v>
      </c>
      <c r="D25" s="157">
        <v>44</v>
      </c>
      <c r="E25" s="157">
        <v>5</v>
      </c>
      <c r="F25" s="157" t="s">
        <v>269</v>
      </c>
      <c r="G25" s="157" t="s">
        <v>269</v>
      </c>
      <c r="H25" s="157" t="s">
        <v>269</v>
      </c>
      <c r="I25" s="156">
        <f>I26+I29+I32</f>
        <v>0</v>
      </c>
      <c r="J25" s="156">
        <f>J26+J29+J32</f>
        <v>0</v>
      </c>
      <c r="K25" s="156">
        <f>K26+K29+K32</f>
        <v>0</v>
      </c>
      <c r="L25" s="156">
        <f>L26+L29+L32</f>
        <v>0</v>
      </c>
    </row>
    <row r="26" spans="1:12" ht="22.5" x14ac:dyDescent="0.2">
      <c r="A26" s="160"/>
      <c r="B26" s="159" t="s">
        <v>270</v>
      </c>
      <c r="C26" s="157" t="s">
        <v>309</v>
      </c>
      <c r="D26" s="157">
        <v>44</v>
      </c>
      <c r="E26" s="157">
        <v>5</v>
      </c>
      <c r="F26" s="157">
        <v>243</v>
      </c>
      <c r="G26" s="157" t="s">
        <v>269</v>
      </c>
      <c r="H26" s="157" t="s">
        <v>269</v>
      </c>
      <c r="I26" s="172">
        <f>SUM(I27:I28)</f>
        <v>0</v>
      </c>
      <c r="J26" s="172">
        <f>SUM(J27:J28)</f>
        <v>0</v>
      </c>
      <c r="K26" s="172">
        <f>SUM(K27:K28)</f>
        <v>0</v>
      </c>
      <c r="L26" s="172">
        <f>SUM(L27:L28)</f>
        <v>0</v>
      </c>
    </row>
    <row r="27" spans="1:12" x14ac:dyDescent="0.2">
      <c r="A27" s="183"/>
      <c r="B27" s="184"/>
      <c r="C27" s="186" t="s">
        <v>309</v>
      </c>
      <c r="D27" s="186">
        <v>44</v>
      </c>
      <c r="E27" s="186">
        <v>5</v>
      </c>
      <c r="F27" s="186">
        <v>243</v>
      </c>
      <c r="G27" s="189"/>
      <c r="H27" s="186"/>
      <c r="I27" s="190"/>
      <c r="J27" s="190"/>
      <c r="K27" s="190"/>
      <c r="L27" s="190"/>
    </row>
    <row r="28" spans="1:12" hidden="1" x14ac:dyDescent="0.2">
      <c r="A28" s="160"/>
      <c r="B28" s="159"/>
      <c r="C28" s="157"/>
      <c r="D28" s="157"/>
      <c r="E28" s="157"/>
      <c r="F28" s="157"/>
      <c r="G28" s="157"/>
      <c r="H28" s="157"/>
      <c r="I28" s="169"/>
      <c r="J28" s="169"/>
      <c r="K28" s="169"/>
      <c r="L28" s="169"/>
    </row>
    <row r="29" spans="1:12" x14ac:dyDescent="0.2">
      <c r="A29" s="160"/>
      <c r="B29" s="159" t="s">
        <v>126</v>
      </c>
      <c r="C29" s="157" t="s">
        <v>309</v>
      </c>
      <c r="D29" s="157">
        <v>44</v>
      </c>
      <c r="E29" s="157">
        <v>5</v>
      </c>
      <c r="F29" s="157">
        <v>244</v>
      </c>
      <c r="G29" s="157" t="s">
        <v>269</v>
      </c>
      <c r="H29" s="157" t="s">
        <v>269</v>
      </c>
      <c r="I29" s="172">
        <f>SUM(I30:I31)</f>
        <v>0</v>
      </c>
      <c r="J29" s="172">
        <f>SUM(J30:J31)</f>
        <v>0</v>
      </c>
      <c r="K29" s="172">
        <f>SUM(K30:K31)</f>
        <v>0</v>
      </c>
      <c r="L29" s="172">
        <f>SUM(L30:L31)</f>
        <v>0</v>
      </c>
    </row>
    <row r="30" spans="1:12" x14ac:dyDescent="0.2">
      <c r="A30" s="183"/>
      <c r="B30" s="184"/>
      <c r="C30" s="186" t="s">
        <v>309</v>
      </c>
      <c r="D30" s="186">
        <v>44</v>
      </c>
      <c r="E30" s="186">
        <v>5</v>
      </c>
      <c r="F30" s="186">
        <v>244</v>
      </c>
      <c r="G30" s="189"/>
      <c r="H30" s="186"/>
      <c r="I30" s="190"/>
      <c r="J30" s="190"/>
      <c r="K30" s="190"/>
      <c r="L30" s="190"/>
    </row>
    <row r="31" spans="1:12" hidden="1" x14ac:dyDescent="0.2">
      <c r="A31" s="160"/>
      <c r="B31" s="159"/>
      <c r="C31" s="157"/>
      <c r="D31" s="157"/>
      <c r="E31" s="157"/>
      <c r="F31" s="157"/>
      <c r="G31" s="157"/>
      <c r="H31" s="157"/>
      <c r="I31" s="169"/>
      <c r="J31" s="169"/>
      <c r="K31" s="169"/>
      <c r="L31" s="169"/>
    </row>
    <row r="32" spans="1:12" x14ac:dyDescent="0.2">
      <c r="A32" s="160"/>
      <c r="B32" s="159" t="s">
        <v>103</v>
      </c>
      <c r="C32" s="157" t="s">
        <v>309</v>
      </c>
      <c r="D32" s="157">
        <v>44</v>
      </c>
      <c r="E32" s="157">
        <v>5</v>
      </c>
      <c r="F32" s="157">
        <v>247</v>
      </c>
      <c r="G32" s="157" t="s">
        <v>269</v>
      </c>
      <c r="H32" s="157" t="s">
        <v>269</v>
      </c>
      <c r="I32" s="172">
        <f>SUM(I33:I34)</f>
        <v>0</v>
      </c>
      <c r="J32" s="172">
        <f>SUM(J33:J34)</f>
        <v>0</v>
      </c>
      <c r="K32" s="172">
        <f>SUM(K33:K34)</f>
        <v>0</v>
      </c>
      <c r="L32" s="172">
        <f>SUM(L33:L34)</f>
        <v>0</v>
      </c>
    </row>
    <row r="33" spans="1:12" x14ac:dyDescent="0.2">
      <c r="A33" s="183"/>
      <c r="B33" s="184"/>
      <c r="C33" s="186" t="s">
        <v>309</v>
      </c>
      <c r="D33" s="186">
        <v>44</v>
      </c>
      <c r="E33" s="186">
        <v>5</v>
      </c>
      <c r="F33" s="186">
        <v>247</v>
      </c>
      <c r="G33" s="189"/>
      <c r="H33" s="186"/>
      <c r="I33" s="190"/>
      <c r="J33" s="190"/>
      <c r="K33" s="190"/>
      <c r="L33" s="190"/>
    </row>
    <row r="34" spans="1:12" hidden="1" x14ac:dyDescent="0.2">
      <c r="A34" s="160"/>
      <c r="B34" s="159"/>
      <c r="C34" s="157"/>
      <c r="D34" s="157"/>
      <c r="E34" s="157"/>
      <c r="F34" s="157"/>
      <c r="G34" s="157"/>
      <c r="H34" s="157"/>
      <c r="I34" s="169"/>
      <c r="J34" s="169"/>
      <c r="K34" s="169"/>
      <c r="L34" s="169"/>
    </row>
    <row r="35" spans="1:12" ht="22.5" x14ac:dyDescent="0.2">
      <c r="A35" s="160" t="s">
        <v>311</v>
      </c>
      <c r="B35" s="170" t="s">
        <v>291</v>
      </c>
      <c r="C35" s="157" t="s">
        <v>309</v>
      </c>
      <c r="D35" s="157">
        <v>44</v>
      </c>
      <c r="E35" s="157">
        <v>6</v>
      </c>
      <c r="F35" s="157" t="s">
        <v>269</v>
      </c>
      <c r="G35" s="157" t="s">
        <v>269</v>
      </c>
      <c r="H35" s="157" t="s">
        <v>269</v>
      </c>
      <c r="I35" s="156">
        <f>I36</f>
        <v>0</v>
      </c>
      <c r="J35" s="156">
        <f>J36</f>
        <v>0</v>
      </c>
      <c r="K35" s="156">
        <f>K36</f>
        <v>0</v>
      </c>
      <c r="L35" s="155">
        <f>L36</f>
        <v>0</v>
      </c>
    </row>
    <row r="36" spans="1:12" ht="33.75" x14ac:dyDescent="0.2">
      <c r="A36" s="160"/>
      <c r="B36" s="159" t="s">
        <v>100</v>
      </c>
      <c r="C36" s="157" t="s">
        <v>309</v>
      </c>
      <c r="D36" s="157">
        <v>44</v>
      </c>
      <c r="E36" s="157">
        <v>6</v>
      </c>
      <c r="F36" s="157">
        <v>407</v>
      </c>
      <c r="G36" s="157" t="s">
        <v>269</v>
      </c>
      <c r="H36" s="157" t="s">
        <v>269</v>
      </c>
      <c r="I36" s="172">
        <f>SUM(I37:I38)</f>
        <v>0</v>
      </c>
      <c r="J36" s="172">
        <f>SUM(J37:J38)</f>
        <v>0</v>
      </c>
      <c r="K36" s="172">
        <f>SUM(K37:K38)</f>
        <v>0</v>
      </c>
      <c r="L36" s="172">
        <f>SUM(L37:L38)</f>
        <v>0</v>
      </c>
    </row>
    <row r="37" spans="1:12" x14ac:dyDescent="0.2">
      <c r="A37" s="183"/>
      <c r="B37" s="184"/>
      <c r="C37" s="186" t="s">
        <v>309</v>
      </c>
      <c r="D37" s="186">
        <v>44</v>
      </c>
      <c r="E37" s="186">
        <v>6</v>
      </c>
      <c r="F37" s="186">
        <v>407</v>
      </c>
      <c r="G37" s="189"/>
      <c r="H37" s="186"/>
      <c r="I37" s="190"/>
      <c r="J37" s="190"/>
      <c r="K37" s="190"/>
      <c r="L37" s="190"/>
    </row>
    <row r="38" spans="1:12" hidden="1" x14ac:dyDescent="0.2">
      <c r="A38" s="160"/>
      <c r="B38" s="159"/>
      <c r="C38" s="157"/>
      <c r="D38" s="157"/>
      <c r="E38" s="157"/>
      <c r="F38" s="157"/>
      <c r="G38" s="157"/>
      <c r="H38" s="157"/>
      <c r="I38" s="169"/>
      <c r="J38" s="169"/>
      <c r="K38" s="169"/>
      <c r="L38" s="169"/>
    </row>
    <row r="39" spans="1:12" ht="22.5" x14ac:dyDescent="0.2">
      <c r="A39" s="160" t="s">
        <v>310</v>
      </c>
      <c r="B39" s="170" t="s">
        <v>291</v>
      </c>
      <c r="C39" s="157" t="s">
        <v>309</v>
      </c>
      <c r="D39" s="157">
        <v>44</v>
      </c>
      <c r="E39" s="157">
        <v>2</v>
      </c>
      <c r="F39" s="157" t="s">
        <v>269</v>
      </c>
      <c r="G39" s="157" t="s">
        <v>269</v>
      </c>
      <c r="H39" s="157" t="s">
        <v>269</v>
      </c>
      <c r="I39" s="156">
        <f>I40+I41+I42+I43+I44</f>
        <v>1077811.95</v>
      </c>
      <c r="J39" s="156">
        <f>J40+J41+J42+J43+J44</f>
        <v>28901</v>
      </c>
      <c r="K39" s="156">
        <f>K40+K41+K42+K43+K44</f>
        <v>1</v>
      </c>
      <c r="L39" s="156">
        <f>L40+L41+L42+L43+L44</f>
        <v>0</v>
      </c>
    </row>
    <row r="40" spans="1:12" ht="33.75" x14ac:dyDescent="0.2">
      <c r="A40" s="160"/>
      <c r="B40" s="159" t="s">
        <v>271</v>
      </c>
      <c r="C40" s="157" t="s">
        <v>309</v>
      </c>
      <c r="D40" s="157">
        <v>44</v>
      </c>
      <c r="E40" s="157">
        <v>2</v>
      </c>
      <c r="F40" s="157">
        <v>119</v>
      </c>
      <c r="G40" s="157" t="s">
        <v>269</v>
      </c>
      <c r="H40" s="157" t="s">
        <v>269</v>
      </c>
      <c r="I40" s="169"/>
      <c r="J40" s="169"/>
      <c r="K40" s="169"/>
      <c r="L40" s="169"/>
    </row>
    <row r="41" spans="1:12" ht="22.5" x14ac:dyDescent="0.2">
      <c r="A41" s="160"/>
      <c r="B41" s="159" t="s">
        <v>270</v>
      </c>
      <c r="C41" s="157" t="s">
        <v>309</v>
      </c>
      <c r="D41" s="157">
        <v>44</v>
      </c>
      <c r="E41" s="157">
        <v>2</v>
      </c>
      <c r="F41" s="157">
        <v>243</v>
      </c>
      <c r="G41" s="157" t="s">
        <v>269</v>
      </c>
      <c r="H41" s="157" t="s">
        <v>269</v>
      </c>
      <c r="I41" s="169"/>
      <c r="J41" s="169"/>
      <c r="K41" s="169"/>
      <c r="L41" s="169"/>
    </row>
    <row r="42" spans="1:12" x14ac:dyDescent="0.2">
      <c r="A42" s="160"/>
      <c r="B42" s="159" t="s">
        <v>126</v>
      </c>
      <c r="C42" s="157" t="s">
        <v>309</v>
      </c>
      <c r="D42" s="157">
        <v>44</v>
      </c>
      <c r="E42" s="157">
        <v>2</v>
      </c>
      <c r="F42" s="157">
        <v>244</v>
      </c>
      <c r="G42" s="157" t="s">
        <v>269</v>
      </c>
      <c r="H42" s="157" t="s">
        <v>269</v>
      </c>
      <c r="I42" s="169">
        <v>931001.49</v>
      </c>
      <c r="J42" s="169">
        <v>1</v>
      </c>
      <c r="K42" s="169">
        <v>1</v>
      </c>
      <c r="L42" s="169"/>
    </row>
    <row r="43" spans="1:12" x14ac:dyDescent="0.2">
      <c r="A43" s="160"/>
      <c r="B43" s="159" t="s">
        <v>103</v>
      </c>
      <c r="C43" s="157" t="s">
        <v>309</v>
      </c>
      <c r="D43" s="157">
        <v>44</v>
      </c>
      <c r="E43" s="157">
        <v>2</v>
      </c>
      <c r="F43" s="157">
        <v>247</v>
      </c>
      <c r="G43" s="157" t="s">
        <v>269</v>
      </c>
      <c r="H43" s="157" t="s">
        <v>269</v>
      </c>
      <c r="I43" s="169">
        <v>146810.46</v>
      </c>
      <c r="J43" s="169">
        <v>28900</v>
      </c>
      <c r="K43" s="169"/>
      <c r="L43" s="169"/>
    </row>
    <row r="44" spans="1:12" ht="33.75" x14ac:dyDescent="0.2">
      <c r="A44" s="160"/>
      <c r="B44" s="159" t="s">
        <v>100</v>
      </c>
      <c r="C44" s="157" t="s">
        <v>309</v>
      </c>
      <c r="D44" s="157">
        <v>44</v>
      </c>
      <c r="E44" s="157">
        <v>2</v>
      </c>
      <c r="F44" s="157">
        <v>407</v>
      </c>
      <c r="G44" s="157" t="s">
        <v>269</v>
      </c>
      <c r="H44" s="157" t="s">
        <v>269</v>
      </c>
      <c r="I44" s="169"/>
      <c r="J44" s="169"/>
      <c r="K44" s="169"/>
      <c r="L44" s="169"/>
    </row>
    <row r="45" spans="1:12" x14ac:dyDescent="0.2">
      <c r="A45" s="160" t="s">
        <v>308</v>
      </c>
      <c r="B45" s="161" t="s">
        <v>288</v>
      </c>
      <c r="C45" s="157">
        <v>26320</v>
      </c>
      <c r="D45" s="157">
        <v>223</v>
      </c>
      <c r="E45" s="157" t="s">
        <v>269</v>
      </c>
      <c r="F45" s="157" t="s">
        <v>269</v>
      </c>
      <c r="G45" s="157" t="s">
        <v>269</v>
      </c>
      <c r="H45" s="157" t="s">
        <v>269</v>
      </c>
      <c r="I45" s="156">
        <f>I46+I60+I70</f>
        <v>0</v>
      </c>
      <c r="J45" s="156">
        <f>J46+J60+J70</f>
        <v>0</v>
      </c>
      <c r="K45" s="156">
        <f>K46+K60+K70</f>
        <v>0</v>
      </c>
      <c r="L45" s="156">
        <f>L46+L60+L70</f>
        <v>0</v>
      </c>
    </row>
    <row r="46" spans="1:12" x14ac:dyDescent="0.2">
      <c r="A46" s="160" t="s">
        <v>307</v>
      </c>
      <c r="B46" s="170" t="s">
        <v>288</v>
      </c>
      <c r="C46" s="157">
        <v>26320</v>
      </c>
      <c r="D46" s="157">
        <v>223</v>
      </c>
      <c r="E46" s="157">
        <v>4</v>
      </c>
      <c r="F46" s="157" t="s">
        <v>269</v>
      </c>
      <c r="G46" s="157" t="s">
        <v>269</v>
      </c>
      <c r="H46" s="157" t="s">
        <v>269</v>
      </c>
      <c r="I46" s="156">
        <f>I47+I51+I54+I57</f>
        <v>0</v>
      </c>
      <c r="J46" s="156">
        <f>J47+J51+J54+J57</f>
        <v>0</v>
      </c>
      <c r="K46" s="156">
        <f>K47+K51+K54+K57</f>
        <v>0</v>
      </c>
      <c r="L46" s="156">
        <f>L47+L51+L54+L57</f>
        <v>0</v>
      </c>
    </row>
    <row r="47" spans="1:12" ht="33.75" x14ac:dyDescent="0.2">
      <c r="A47" s="160"/>
      <c r="B47" s="159" t="s">
        <v>271</v>
      </c>
      <c r="C47" s="157">
        <v>26320</v>
      </c>
      <c r="D47" s="157">
        <v>223</v>
      </c>
      <c r="E47" s="157">
        <v>4</v>
      </c>
      <c r="F47" s="157">
        <v>119</v>
      </c>
      <c r="G47" s="157" t="s">
        <v>269</v>
      </c>
      <c r="H47" s="157" t="s">
        <v>269</v>
      </c>
      <c r="I47" s="172">
        <f>SUM(I48:I49)</f>
        <v>0</v>
      </c>
      <c r="J47" s="172">
        <f>SUM(J48:J49)</f>
        <v>0</v>
      </c>
      <c r="K47" s="172">
        <f>SUM(K48:K49)</f>
        <v>0</v>
      </c>
      <c r="L47" s="172">
        <f>SUM(L48:L49)</f>
        <v>0</v>
      </c>
    </row>
    <row r="48" spans="1:12" x14ac:dyDescent="0.2">
      <c r="A48" s="183"/>
      <c r="B48" s="184"/>
      <c r="C48" s="186">
        <v>26320</v>
      </c>
      <c r="D48" s="186">
        <v>223</v>
      </c>
      <c r="E48" s="186">
        <v>4</v>
      </c>
      <c r="F48" s="186">
        <v>119</v>
      </c>
      <c r="G48" s="189"/>
      <c r="H48" s="186" t="s">
        <v>269</v>
      </c>
      <c r="I48" s="190"/>
      <c r="J48" s="190"/>
      <c r="K48" s="190"/>
      <c r="L48" s="190"/>
    </row>
    <row r="49" spans="1:12" hidden="1" x14ac:dyDescent="0.2">
      <c r="A49" s="160"/>
      <c r="B49" s="159"/>
      <c r="C49" s="157"/>
      <c r="D49" s="157"/>
      <c r="E49" s="157"/>
      <c r="F49" s="157"/>
      <c r="G49" s="157"/>
      <c r="H49" s="157"/>
      <c r="I49" s="169"/>
      <c r="J49" s="169"/>
      <c r="K49" s="169"/>
      <c r="L49" s="169"/>
    </row>
    <row r="50" spans="1:12" hidden="1" x14ac:dyDescent="0.2">
      <c r="A50" s="160"/>
      <c r="B50" s="159"/>
      <c r="C50" s="157"/>
      <c r="D50" s="157"/>
      <c r="E50" s="157"/>
      <c r="F50" s="157"/>
      <c r="G50" s="157"/>
      <c r="H50" s="157"/>
      <c r="I50" s="169"/>
      <c r="J50" s="169"/>
      <c r="K50" s="169"/>
      <c r="L50" s="169"/>
    </row>
    <row r="51" spans="1:12" ht="22.5" x14ac:dyDescent="0.2">
      <c r="A51" s="160"/>
      <c r="B51" s="159" t="s">
        <v>270</v>
      </c>
      <c r="C51" s="157">
        <v>26320</v>
      </c>
      <c r="D51" s="157">
        <v>223</v>
      </c>
      <c r="E51" s="157">
        <v>4</v>
      </c>
      <c r="F51" s="157">
        <v>243</v>
      </c>
      <c r="G51" s="157" t="s">
        <v>269</v>
      </c>
      <c r="H51" s="157" t="s">
        <v>269</v>
      </c>
      <c r="I51" s="172">
        <f>SUM(I52:I53)</f>
        <v>0</v>
      </c>
      <c r="J51" s="172">
        <f>SUM(J52:J53)</f>
        <v>0</v>
      </c>
      <c r="K51" s="172">
        <f>SUM(K52:K53)</f>
        <v>0</v>
      </c>
      <c r="L51" s="172">
        <f>SUM(L52:L53)</f>
        <v>0</v>
      </c>
    </row>
    <row r="52" spans="1:12" x14ac:dyDescent="0.2">
      <c r="A52" s="183"/>
      <c r="B52" s="184"/>
      <c r="C52" s="186">
        <v>26320</v>
      </c>
      <c r="D52" s="186">
        <v>223</v>
      </c>
      <c r="E52" s="186">
        <v>4</v>
      </c>
      <c r="F52" s="186">
        <v>243</v>
      </c>
      <c r="G52" s="189"/>
      <c r="H52" s="186" t="s">
        <v>269</v>
      </c>
      <c r="I52" s="190"/>
      <c r="J52" s="190"/>
      <c r="K52" s="190"/>
      <c r="L52" s="190"/>
    </row>
    <row r="53" spans="1:12" hidden="1" x14ac:dyDescent="0.2">
      <c r="A53" s="160"/>
      <c r="B53" s="159"/>
      <c r="C53" s="157"/>
      <c r="D53" s="157"/>
      <c r="E53" s="157"/>
      <c r="F53" s="157"/>
      <c r="G53" s="157"/>
      <c r="H53" s="157"/>
      <c r="I53" s="169"/>
      <c r="J53" s="169"/>
      <c r="K53" s="169"/>
      <c r="L53" s="169"/>
    </row>
    <row r="54" spans="1:12" x14ac:dyDescent="0.2">
      <c r="A54" s="160"/>
      <c r="B54" s="159" t="s">
        <v>126</v>
      </c>
      <c r="C54" s="157">
        <v>26320</v>
      </c>
      <c r="D54" s="157">
        <v>223</v>
      </c>
      <c r="E54" s="157">
        <v>4</v>
      </c>
      <c r="F54" s="157">
        <v>244</v>
      </c>
      <c r="G54" s="157" t="s">
        <v>269</v>
      </c>
      <c r="H54" s="157" t="s">
        <v>269</v>
      </c>
      <c r="I54" s="172">
        <f>SUM(I55:I56)</f>
        <v>0</v>
      </c>
      <c r="J54" s="172">
        <f>SUM(J55:J56)</f>
        <v>0</v>
      </c>
      <c r="K54" s="172">
        <f>SUM(K55:K56)</f>
        <v>0</v>
      </c>
      <c r="L54" s="172">
        <f>SUM(L55:L56)</f>
        <v>0</v>
      </c>
    </row>
    <row r="55" spans="1:12" x14ac:dyDescent="0.2">
      <c r="A55" s="183"/>
      <c r="B55" s="184"/>
      <c r="C55" s="186">
        <v>26320</v>
      </c>
      <c r="D55" s="186">
        <v>223</v>
      </c>
      <c r="E55" s="186">
        <v>4</v>
      </c>
      <c r="F55" s="186">
        <v>244</v>
      </c>
      <c r="G55" s="189"/>
      <c r="H55" s="186" t="s">
        <v>269</v>
      </c>
      <c r="I55" s="190"/>
      <c r="J55" s="190"/>
      <c r="K55" s="190"/>
      <c r="L55" s="190"/>
    </row>
    <row r="56" spans="1:12" hidden="1" x14ac:dyDescent="0.2">
      <c r="A56" s="160"/>
      <c r="B56" s="159"/>
      <c r="C56" s="157"/>
      <c r="D56" s="157"/>
      <c r="E56" s="157"/>
      <c r="F56" s="157"/>
      <c r="G56" s="157"/>
      <c r="H56" s="157"/>
      <c r="I56" s="169"/>
      <c r="J56" s="169"/>
      <c r="K56" s="169"/>
      <c r="L56" s="169"/>
    </row>
    <row r="57" spans="1:12" x14ac:dyDescent="0.2">
      <c r="A57" s="160"/>
      <c r="B57" s="159" t="s">
        <v>103</v>
      </c>
      <c r="C57" s="157">
        <v>26320</v>
      </c>
      <c r="D57" s="157">
        <v>223</v>
      </c>
      <c r="E57" s="157">
        <v>4</v>
      </c>
      <c r="F57" s="157">
        <v>247</v>
      </c>
      <c r="G57" s="157" t="s">
        <v>269</v>
      </c>
      <c r="H57" s="157" t="s">
        <v>269</v>
      </c>
      <c r="I57" s="172">
        <f>SUM(I58:I59)</f>
        <v>0</v>
      </c>
      <c r="J57" s="172">
        <f>SUM(J58:J59)</f>
        <v>0</v>
      </c>
      <c r="K57" s="172">
        <f>SUM(K58:K59)</f>
        <v>0</v>
      </c>
      <c r="L57" s="172">
        <f>SUM(L58:L59)</f>
        <v>0</v>
      </c>
    </row>
    <row r="58" spans="1:12" x14ac:dyDescent="0.2">
      <c r="A58" s="183"/>
      <c r="B58" s="184"/>
      <c r="C58" s="186">
        <v>26320</v>
      </c>
      <c r="D58" s="186">
        <v>223</v>
      </c>
      <c r="E58" s="186">
        <v>4</v>
      </c>
      <c r="F58" s="186">
        <v>247</v>
      </c>
      <c r="G58" s="189"/>
      <c r="H58" s="186" t="s">
        <v>269</v>
      </c>
      <c r="I58" s="190"/>
      <c r="J58" s="190"/>
      <c r="K58" s="190"/>
      <c r="L58" s="190"/>
    </row>
    <row r="59" spans="1:12" hidden="1" x14ac:dyDescent="0.2">
      <c r="A59" s="160"/>
      <c r="B59" s="159"/>
      <c r="C59" s="157"/>
      <c r="D59" s="157"/>
      <c r="E59" s="157"/>
      <c r="F59" s="157"/>
      <c r="G59" s="157"/>
      <c r="H59" s="157"/>
      <c r="I59" s="169"/>
      <c r="J59" s="169"/>
      <c r="K59" s="169"/>
      <c r="L59" s="169"/>
    </row>
    <row r="60" spans="1:12" x14ac:dyDescent="0.2">
      <c r="A60" s="160" t="s">
        <v>306</v>
      </c>
      <c r="B60" s="170" t="s">
        <v>288</v>
      </c>
      <c r="C60" s="157">
        <v>26320</v>
      </c>
      <c r="D60" s="157">
        <v>223</v>
      </c>
      <c r="E60" s="157">
        <v>5</v>
      </c>
      <c r="F60" s="157" t="s">
        <v>269</v>
      </c>
      <c r="G60" s="157" t="s">
        <v>269</v>
      </c>
      <c r="H60" s="157" t="s">
        <v>269</v>
      </c>
      <c r="I60" s="156">
        <f>I61+I64+I67</f>
        <v>0</v>
      </c>
      <c r="J60" s="156">
        <f>J61+J64+J67</f>
        <v>0</v>
      </c>
      <c r="K60" s="156">
        <f>K61+K64+K67</f>
        <v>0</v>
      </c>
      <c r="L60" s="156">
        <f>L61+L64+L67</f>
        <v>0</v>
      </c>
    </row>
    <row r="61" spans="1:12" ht="22.5" x14ac:dyDescent="0.2">
      <c r="A61" s="160"/>
      <c r="B61" s="159" t="s">
        <v>270</v>
      </c>
      <c r="C61" s="157">
        <v>26320</v>
      </c>
      <c r="D61" s="157">
        <v>223</v>
      </c>
      <c r="E61" s="157">
        <v>5</v>
      </c>
      <c r="F61" s="157">
        <v>243</v>
      </c>
      <c r="G61" s="157" t="s">
        <v>269</v>
      </c>
      <c r="H61" s="157" t="s">
        <v>269</v>
      </c>
      <c r="I61" s="172">
        <f>SUM(I62:I63)</f>
        <v>0</v>
      </c>
      <c r="J61" s="172">
        <f>SUM(J62:J63)</f>
        <v>0</v>
      </c>
      <c r="K61" s="172">
        <f>SUM(K62:K63)</f>
        <v>0</v>
      </c>
      <c r="L61" s="172">
        <f>SUM(L62:L63)</f>
        <v>0</v>
      </c>
    </row>
    <row r="62" spans="1:12" x14ac:dyDescent="0.2">
      <c r="A62" s="183"/>
      <c r="B62" s="184"/>
      <c r="C62" s="186">
        <v>26320</v>
      </c>
      <c r="D62" s="186">
        <v>223</v>
      </c>
      <c r="E62" s="186">
        <v>5</v>
      </c>
      <c r="F62" s="186">
        <v>243</v>
      </c>
      <c r="G62" s="189"/>
      <c r="H62" s="186" t="s">
        <v>269</v>
      </c>
      <c r="I62" s="190"/>
      <c r="J62" s="190"/>
      <c r="K62" s="190"/>
      <c r="L62" s="190"/>
    </row>
    <row r="63" spans="1:12" hidden="1" x14ac:dyDescent="0.2">
      <c r="A63" s="160"/>
      <c r="B63" s="159"/>
      <c r="C63" s="157"/>
      <c r="D63" s="157"/>
      <c r="E63" s="157"/>
      <c r="F63" s="157"/>
      <c r="G63" s="157"/>
      <c r="H63" s="157"/>
      <c r="I63" s="169"/>
      <c r="J63" s="169"/>
      <c r="K63" s="169"/>
      <c r="L63" s="169"/>
    </row>
    <row r="64" spans="1:12" x14ac:dyDescent="0.2">
      <c r="A64" s="160"/>
      <c r="B64" s="159" t="s">
        <v>126</v>
      </c>
      <c r="C64" s="157">
        <v>26320</v>
      </c>
      <c r="D64" s="157">
        <v>223</v>
      </c>
      <c r="E64" s="157">
        <v>5</v>
      </c>
      <c r="F64" s="157">
        <v>244</v>
      </c>
      <c r="G64" s="157" t="s">
        <v>269</v>
      </c>
      <c r="H64" s="157" t="s">
        <v>269</v>
      </c>
      <c r="I64" s="172">
        <f>SUM(I65:I66)</f>
        <v>0</v>
      </c>
      <c r="J64" s="172">
        <f>SUM(J65:J66)</f>
        <v>0</v>
      </c>
      <c r="K64" s="172">
        <f>SUM(K65:K66)</f>
        <v>0</v>
      </c>
      <c r="L64" s="172">
        <f>SUM(L65:L66)</f>
        <v>0</v>
      </c>
    </row>
    <row r="65" spans="1:12" x14ac:dyDescent="0.2">
      <c r="A65" s="183"/>
      <c r="B65" s="184"/>
      <c r="C65" s="186">
        <v>26320</v>
      </c>
      <c r="D65" s="186">
        <v>223</v>
      </c>
      <c r="E65" s="186">
        <v>5</v>
      </c>
      <c r="F65" s="186">
        <v>244</v>
      </c>
      <c r="G65" s="189"/>
      <c r="H65" s="186" t="s">
        <v>269</v>
      </c>
      <c r="I65" s="190"/>
      <c r="J65" s="190"/>
      <c r="K65" s="190"/>
      <c r="L65" s="190"/>
    </row>
    <row r="66" spans="1:12" hidden="1" x14ac:dyDescent="0.2">
      <c r="A66" s="160"/>
      <c r="B66" s="159"/>
      <c r="C66" s="157"/>
      <c r="D66" s="157"/>
      <c r="E66" s="157"/>
      <c r="F66" s="157"/>
      <c r="G66" s="157"/>
      <c r="H66" s="157"/>
      <c r="I66" s="169"/>
      <c r="J66" s="169"/>
      <c r="K66" s="169"/>
      <c r="L66" s="169"/>
    </row>
    <row r="67" spans="1:12" x14ac:dyDescent="0.2">
      <c r="A67" s="160"/>
      <c r="B67" s="159" t="s">
        <v>103</v>
      </c>
      <c r="C67" s="157">
        <v>26320</v>
      </c>
      <c r="D67" s="157">
        <v>223</v>
      </c>
      <c r="E67" s="157">
        <v>5</v>
      </c>
      <c r="F67" s="157">
        <v>247</v>
      </c>
      <c r="G67" s="157" t="s">
        <v>269</v>
      </c>
      <c r="H67" s="157" t="s">
        <v>269</v>
      </c>
      <c r="I67" s="172">
        <f>SUM(I68:I69)</f>
        <v>0</v>
      </c>
      <c r="J67" s="172">
        <f>SUM(J68:J69)</f>
        <v>0</v>
      </c>
      <c r="K67" s="172">
        <f>SUM(K68:K69)</f>
        <v>0</v>
      </c>
      <c r="L67" s="172">
        <f>SUM(L68:L69)</f>
        <v>0</v>
      </c>
    </row>
    <row r="68" spans="1:12" x14ac:dyDescent="0.2">
      <c r="A68" s="183"/>
      <c r="B68" s="184"/>
      <c r="C68" s="186">
        <v>26320</v>
      </c>
      <c r="D68" s="186">
        <v>223</v>
      </c>
      <c r="E68" s="186">
        <v>5</v>
      </c>
      <c r="F68" s="186">
        <v>247</v>
      </c>
      <c r="G68" s="189"/>
      <c r="H68" s="186" t="s">
        <v>269</v>
      </c>
      <c r="I68" s="190"/>
      <c r="J68" s="190"/>
      <c r="K68" s="190"/>
      <c r="L68" s="190"/>
    </row>
    <row r="69" spans="1:12" hidden="1" x14ac:dyDescent="0.2">
      <c r="A69" s="160"/>
      <c r="B69" s="159"/>
      <c r="C69" s="157"/>
      <c r="D69" s="157"/>
      <c r="E69" s="157"/>
      <c r="F69" s="157"/>
      <c r="G69" s="157"/>
      <c r="H69" s="157"/>
      <c r="I69" s="169"/>
      <c r="J69" s="169"/>
      <c r="K69" s="169"/>
      <c r="L69" s="169"/>
    </row>
    <row r="70" spans="1:12" x14ac:dyDescent="0.2">
      <c r="A70" s="160" t="s">
        <v>305</v>
      </c>
      <c r="B70" s="170" t="s">
        <v>288</v>
      </c>
      <c r="C70" s="157">
        <v>26320</v>
      </c>
      <c r="D70" s="157">
        <v>223</v>
      </c>
      <c r="E70" s="157">
        <v>2</v>
      </c>
      <c r="F70" s="157" t="s">
        <v>269</v>
      </c>
      <c r="G70" s="157" t="s">
        <v>269</v>
      </c>
      <c r="H70" s="157" t="s">
        <v>269</v>
      </c>
      <c r="I70" s="156">
        <f>I71+I72+I73+I74+I75</f>
        <v>0</v>
      </c>
      <c r="J70" s="156">
        <f>J71+J72+J73+J74+J75</f>
        <v>0</v>
      </c>
      <c r="K70" s="156">
        <f>K71+K72+K73+K74+K75</f>
        <v>0</v>
      </c>
      <c r="L70" s="156">
        <f>L71+L72+L73+L74+L75</f>
        <v>0</v>
      </c>
    </row>
    <row r="71" spans="1:12" ht="33.75" x14ac:dyDescent="0.2">
      <c r="A71" s="160"/>
      <c r="B71" s="159" t="s">
        <v>271</v>
      </c>
      <c r="C71" s="157">
        <v>26320</v>
      </c>
      <c r="D71" s="157">
        <v>223</v>
      </c>
      <c r="E71" s="157">
        <v>2</v>
      </c>
      <c r="F71" s="157">
        <v>119</v>
      </c>
      <c r="G71" s="157" t="s">
        <v>269</v>
      </c>
      <c r="H71" s="157" t="s">
        <v>269</v>
      </c>
      <c r="I71" s="169"/>
      <c r="J71" s="169"/>
      <c r="K71" s="169"/>
      <c r="L71" s="169"/>
    </row>
    <row r="72" spans="1:12" ht="22.5" x14ac:dyDescent="0.2">
      <c r="A72" s="160"/>
      <c r="B72" s="159" t="s">
        <v>270</v>
      </c>
      <c r="C72" s="157">
        <v>26320</v>
      </c>
      <c r="D72" s="157">
        <v>223</v>
      </c>
      <c r="E72" s="157">
        <v>2</v>
      </c>
      <c r="F72" s="157">
        <v>243</v>
      </c>
      <c r="G72" s="157" t="s">
        <v>269</v>
      </c>
      <c r="H72" s="157" t="s">
        <v>269</v>
      </c>
      <c r="I72" s="169"/>
      <c r="J72" s="169"/>
      <c r="K72" s="169"/>
      <c r="L72" s="169"/>
    </row>
    <row r="73" spans="1:12" x14ac:dyDescent="0.2">
      <c r="A73" s="160"/>
      <c r="B73" s="159" t="s">
        <v>126</v>
      </c>
      <c r="C73" s="157">
        <v>26320</v>
      </c>
      <c r="D73" s="157">
        <v>223</v>
      </c>
      <c r="E73" s="157">
        <v>2</v>
      </c>
      <c r="F73" s="157">
        <v>244</v>
      </c>
      <c r="G73" s="157" t="s">
        <v>269</v>
      </c>
      <c r="H73" s="157" t="s">
        <v>269</v>
      </c>
      <c r="I73" s="169"/>
      <c r="J73" s="169"/>
      <c r="K73" s="169"/>
      <c r="L73" s="169"/>
    </row>
    <row r="74" spans="1:12" x14ac:dyDescent="0.2">
      <c r="A74" s="160"/>
      <c r="B74" s="159" t="s">
        <v>103</v>
      </c>
      <c r="C74" s="157">
        <v>26320</v>
      </c>
      <c r="D74" s="157">
        <v>223</v>
      </c>
      <c r="E74" s="157">
        <v>2</v>
      </c>
      <c r="F74" s="157">
        <v>247</v>
      </c>
      <c r="G74" s="157" t="s">
        <v>269</v>
      </c>
      <c r="H74" s="157" t="s">
        <v>269</v>
      </c>
      <c r="I74" s="169"/>
      <c r="J74" s="169"/>
      <c r="K74" s="169"/>
      <c r="L74" s="169"/>
    </row>
    <row r="75" spans="1:12" ht="33.75" x14ac:dyDescent="0.2">
      <c r="A75" s="160"/>
      <c r="B75" s="159" t="s">
        <v>100</v>
      </c>
      <c r="C75" s="157">
        <v>26320</v>
      </c>
      <c r="D75" s="157">
        <v>223</v>
      </c>
      <c r="E75" s="157">
        <v>2</v>
      </c>
      <c r="F75" s="157">
        <v>407</v>
      </c>
      <c r="G75" s="157" t="s">
        <v>269</v>
      </c>
      <c r="H75" s="157" t="s">
        <v>269</v>
      </c>
      <c r="I75" s="169"/>
      <c r="J75" s="169"/>
      <c r="K75" s="169"/>
      <c r="L75" s="169"/>
    </row>
    <row r="76" spans="1:12" ht="42.75" x14ac:dyDescent="0.2">
      <c r="A76" s="168" t="s">
        <v>304</v>
      </c>
      <c r="B76" s="173" t="s">
        <v>303</v>
      </c>
      <c r="C76" s="165">
        <v>26400</v>
      </c>
      <c r="D76" s="165" t="s">
        <v>269</v>
      </c>
      <c r="E76" s="165" t="s">
        <v>269</v>
      </c>
      <c r="F76" s="165" t="s">
        <v>269</v>
      </c>
      <c r="G76" s="165" t="s">
        <v>269</v>
      </c>
      <c r="H76" s="165" t="s">
        <v>269</v>
      </c>
      <c r="I76" s="164">
        <f>I77+I104+I125+I130</f>
        <v>4435453.2699999996</v>
      </c>
      <c r="J76" s="164">
        <f>J77+J104+J125+J130</f>
        <v>10251035.039999999</v>
      </c>
      <c r="K76" s="164">
        <f>K77+K104+K125+K130</f>
        <v>8604429.8900000006</v>
      </c>
      <c r="L76" s="163">
        <f>L77+L104+L125+L130</f>
        <v>0</v>
      </c>
    </row>
    <row r="77" spans="1:12" ht="33.75" x14ac:dyDescent="0.2">
      <c r="A77" s="160" t="s">
        <v>302</v>
      </c>
      <c r="B77" s="161" t="s">
        <v>276</v>
      </c>
      <c r="C77" s="157">
        <v>26410</v>
      </c>
      <c r="D77" s="157" t="s">
        <v>269</v>
      </c>
      <c r="E77" s="157">
        <v>4</v>
      </c>
      <c r="F77" s="157" t="s">
        <v>269</v>
      </c>
      <c r="G77" s="157" t="s">
        <v>269</v>
      </c>
      <c r="H77" s="157" t="s">
        <v>269</v>
      </c>
      <c r="I77" s="156">
        <f>I78+I91</f>
        <v>1722302</v>
      </c>
      <c r="J77" s="156">
        <f>J78+J91</f>
        <v>5538900.1299999999</v>
      </c>
      <c r="K77" s="156">
        <f>K78+K91</f>
        <v>3863394.9800000004</v>
      </c>
      <c r="L77" s="155">
        <f>L78+L91</f>
        <v>0</v>
      </c>
    </row>
    <row r="78" spans="1:12" ht="22.5" x14ac:dyDescent="0.2">
      <c r="A78" s="160" t="s">
        <v>301</v>
      </c>
      <c r="B78" s="170" t="s">
        <v>291</v>
      </c>
      <c r="C78" s="157">
        <v>26411</v>
      </c>
      <c r="D78" s="157">
        <v>44</v>
      </c>
      <c r="E78" s="157">
        <v>4</v>
      </c>
      <c r="F78" s="157" t="s">
        <v>269</v>
      </c>
      <c r="G78" s="157" t="s">
        <v>269</v>
      </c>
      <c r="H78" s="157" t="s">
        <v>269</v>
      </c>
      <c r="I78" s="156">
        <f>I79+I82+I85+I88</f>
        <v>1722302</v>
      </c>
      <c r="J78" s="156">
        <f>J79+J82+J85+J88</f>
        <v>5538900.1299999999</v>
      </c>
      <c r="K78" s="156">
        <f>K79+K82+K85+K88</f>
        <v>3863394.9800000004</v>
      </c>
      <c r="L78" s="156">
        <f>L79+L82+L85+L88</f>
        <v>0</v>
      </c>
    </row>
    <row r="79" spans="1:12" ht="33.75" x14ac:dyDescent="0.2">
      <c r="A79" s="160"/>
      <c r="B79" s="159" t="s">
        <v>271</v>
      </c>
      <c r="C79" s="157">
        <v>26411</v>
      </c>
      <c r="D79" s="157">
        <v>44</v>
      </c>
      <c r="E79" s="157">
        <v>4</v>
      </c>
      <c r="F79" s="157">
        <v>119</v>
      </c>
      <c r="G79" s="157" t="s">
        <v>269</v>
      </c>
      <c r="H79" s="157" t="s">
        <v>269</v>
      </c>
      <c r="I79" s="172">
        <f>SUM(I80:I81)</f>
        <v>0</v>
      </c>
      <c r="J79" s="172">
        <f>SUM(J80:J81)</f>
        <v>0</v>
      </c>
      <c r="K79" s="172">
        <f>SUM(K80:K81)</f>
        <v>0</v>
      </c>
      <c r="L79" s="172">
        <f>SUM(L80:L81)</f>
        <v>0</v>
      </c>
    </row>
    <row r="80" spans="1:12" x14ac:dyDescent="0.2">
      <c r="A80" s="183"/>
      <c r="B80" s="184"/>
      <c r="C80" s="186">
        <v>26411</v>
      </c>
      <c r="D80" s="186">
        <v>44</v>
      </c>
      <c r="E80" s="186">
        <v>4</v>
      </c>
      <c r="F80" s="186">
        <v>119</v>
      </c>
      <c r="G80" s="189"/>
      <c r="H80" s="186" t="s">
        <v>269</v>
      </c>
      <c r="I80" s="190"/>
      <c r="J80" s="190"/>
      <c r="K80" s="190"/>
      <c r="L80" s="190"/>
    </row>
    <row r="81" spans="1:12" hidden="1" x14ac:dyDescent="0.2">
      <c r="A81" s="160"/>
      <c r="B81" s="159"/>
      <c r="C81" s="157"/>
      <c r="D81" s="157"/>
      <c r="E81" s="157"/>
      <c r="F81" s="157"/>
      <c r="G81" s="157"/>
      <c r="H81" s="157"/>
      <c r="I81" s="169"/>
      <c r="J81" s="169"/>
      <c r="K81" s="169"/>
      <c r="L81" s="169"/>
    </row>
    <row r="82" spans="1:12" ht="22.5" x14ac:dyDescent="0.2">
      <c r="A82" s="160"/>
      <c r="B82" s="159" t="s">
        <v>270</v>
      </c>
      <c r="C82" s="157">
        <v>26411</v>
      </c>
      <c r="D82" s="157">
        <v>44</v>
      </c>
      <c r="E82" s="157">
        <v>4</v>
      </c>
      <c r="F82" s="157">
        <v>243</v>
      </c>
      <c r="G82" s="157" t="s">
        <v>269</v>
      </c>
      <c r="H82" s="157" t="s">
        <v>269</v>
      </c>
      <c r="I82" s="172">
        <f>SUM(I83:I84)</f>
        <v>0</v>
      </c>
      <c r="J82" s="172">
        <f>SUM(J83:J84)</f>
        <v>0</v>
      </c>
      <c r="K82" s="172">
        <f>SUM(K83:K84)</f>
        <v>0</v>
      </c>
      <c r="L82" s="172">
        <f>SUM(L83:L84)</f>
        <v>0</v>
      </c>
    </row>
    <row r="83" spans="1:12" x14ac:dyDescent="0.2">
      <c r="A83" s="183"/>
      <c r="B83" s="184"/>
      <c r="C83" s="186">
        <v>26411</v>
      </c>
      <c r="D83" s="186">
        <v>44</v>
      </c>
      <c r="E83" s="186">
        <v>4</v>
      </c>
      <c r="F83" s="186">
        <v>243</v>
      </c>
      <c r="G83" s="189"/>
      <c r="H83" s="186" t="s">
        <v>269</v>
      </c>
      <c r="I83" s="190"/>
      <c r="J83" s="190"/>
      <c r="K83" s="190"/>
      <c r="L83" s="190"/>
    </row>
    <row r="84" spans="1:12" hidden="1" x14ac:dyDescent="0.2">
      <c r="A84" s="160"/>
      <c r="B84" s="159"/>
      <c r="C84" s="157"/>
      <c r="D84" s="157"/>
      <c r="E84" s="157"/>
      <c r="F84" s="157"/>
      <c r="G84" s="157"/>
      <c r="H84" s="157"/>
      <c r="I84" s="169"/>
      <c r="J84" s="169"/>
      <c r="K84" s="169"/>
      <c r="L84" s="169"/>
    </row>
    <row r="85" spans="1:12" x14ac:dyDescent="0.2">
      <c r="A85" s="160"/>
      <c r="B85" s="159" t="s">
        <v>126</v>
      </c>
      <c r="C85" s="157">
        <v>26411</v>
      </c>
      <c r="D85" s="157">
        <v>44</v>
      </c>
      <c r="E85" s="157">
        <v>4</v>
      </c>
      <c r="F85" s="157">
        <v>244</v>
      </c>
      <c r="G85" s="157" t="s">
        <v>269</v>
      </c>
      <c r="H85" s="157" t="s">
        <v>269</v>
      </c>
      <c r="I85" s="172">
        <f>SUM(I86:I87)</f>
        <v>1517898.1</v>
      </c>
      <c r="J85" s="172">
        <f>SUM(J86:J87)</f>
        <v>4447903.66</v>
      </c>
      <c r="K85" s="172">
        <f>SUM(K86:K87)</f>
        <v>3015111.43</v>
      </c>
      <c r="L85" s="172">
        <f>SUM(L86:L87)</f>
        <v>0</v>
      </c>
    </row>
    <row r="86" spans="1:12" x14ac:dyDescent="0.2">
      <c r="A86" s="160"/>
      <c r="B86" s="159"/>
      <c r="C86" s="157">
        <v>26411</v>
      </c>
      <c r="D86" s="157">
        <v>44</v>
      </c>
      <c r="E86" s="157">
        <v>4</v>
      </c>
      <c r="F86" s="157">
        <v>244</v>
      </c>
      <c r="G86" s="171" t="s">
        <v>335</v>
      </c>
      <c r="H86" s="157" t="s">
        <v>269</v>
      </c>
      <c r="I86" s="169">
        <v>1517898.1</v>
      </c>
      <c r="J86" s="169">
        <v>4447903.66</v>
      </c>
      <c r="K86" s="169">
        <v>3015111.43</v>
      </c>
      <c r="L86" s="169"/>
    </row>
    <row r="87" spans="1:12" hidden="1" x14ac:dyDescent="0.2">
      <c r="A87" s="160"/>
      <c r="B87" s="159"/>
      <c r="C87" s="157"/>
      <c r="D87" s="157"/>
      <c r="E87" s="157"/>
      <c r="F87" s="157"/>
      <c r="G87" s="157"/>
      <c r="H87" s="157"/>
      <c r="I87" s="169"/>
      <c r="J87" s="169"/>
      <c r="K87" s="169"/>
      <c r="L87" s="169"/>
    </row>
    <row r="88" spans="1:12" x14ac:dyDescent="0.2">
      <c r="A88" s="160"/>
      <c r="B88" s="159" t="s">
        <v>103</v>
      </c>
      <c r="C88" s="157">
        <v>26411</v>
      </c>
      <c r="D88" s="157">
        <v>44</v>
      </c>
      <c r="E88" s="157">
        <v>4</v>
      </c>
      <c r="F88" s="157">
        <v>247</v>
      </c>
      <c r="G88" s="157" t="s">
        <v>269</v>
      </c>
      <c r="H88" s="157" t="s">
        <v>269</v>
      </c>
      <c r="I88" s="172">
        <f>SUM(I89:I90)</f>
        <v>204403.9</v>
      </c>
      <c r="J88" s="172">
        <f>SUM(J89:J90)</f>
        <v>1090996.47</v>
      </c>
      <c r="K88" s="172">
        <f>SUM(K89:K90)</f>
        <v>848283.55</v>
      </c>
      <c r="L88" s="172">
        <f>SUM(L89:L90)</f>
        <v>0</v>
      </c>
    </row>
    <row r="89" spans="1:12" x14ac:dyDescent="0.2">
      <c r="A89" s="160"/>
      <c r="B89" s="159"/>
      <c r="C89" s="157">
        <v>26411</v>
      </c>
      <c r="D89" s="157">
        <v>44</v>
      </c>
      <c r="E89" s="157">
        <v>4</v>
      </c>
      <c r="F89" s="157">
        <v>247</v>
      </c>
      <c r="G89" s="171" t="s">
        <v>335</v>
      </c>
      <c r="H89" s="157" t="s">
        <v>269</v>
      </c>
      <c r="I89" s="169">
        <v>204403.9</v>
      </c>
      <c r="J89" s="169">
        <v>1090996.47</v>
      </c>
      <c r="K89" s="169">
        <v>848283.55</v>
      </c>
      <c r="L89" s="169"/>
    </row>
    <row r="90" spans="1:12" hidden="1" x14ac:dyDescent="0.2">
      <c r="A90" s="160"/>
      <c r="B90" s="159"/>
      <c r="C90" s="157"/>
      <c r="D90" s="157"/>
      <c r="E90" s="157"/>
      <c r="F90" s="157"/>
      <c r="G90" s="157"/>
      <c r="H90" s="157"/>
      <c r="I90" s="169"/>
      <c r="J90" s="169"/>
      <c r="K90" s="169"/>
      <c r="L90" s="169"/>
    </row>
    <row r="91" spans="1:12" x14ac:dyDescent="0.2">
      <c r="A91" s="160" t="s">
        <v>300</v>
      </c>
      <c r="B91" s="170" t="s">
        <v>288</v>
      </c>
      <c r="C91" s="157">
        <v>26412</v>
      </c>
      <c r="D91" s="157">
        <v>223</v>
      </c>
      <c r="E91" s="157">
        <v>4</v>
      </c>
      <c r="F91" s="157" t="s">
        <v>269</v>
      </c>
      <c r="G91" s="157" t="s">
        <v>269</v>
      </c>
      <c r="H91" s="157" t="s">
        <v>269</v>
      </c>
      <c r="I91" s="156">
        <f>I92+I95+I98+I101</f>
        <v>0</v>
      </c>
      <c r="J91" s="156">
        <f>J92+J95+J98+J101</f>
        <v>0</v>
      </c>
      <c r="K91" s="156">
        <f>K92+K95+K98+K101</f>
        <v>0</v>
      </c>
      <c r="L91" s="156">
        <f>L92+L95+L98+L101</f>
        <v>0</v>
      </c>
    </row>
    <row r="92" spans="1:12" ht="33.75" x14ac:dyDescent="0.2">
      <c r="A92" s="160"/>
      <c r="B92" s="159" t="s">
        <v>271</v>
      </c>
      <c r="C92" s="157">
        <v>26412</v>
      </c>
      <c r="D92" s="157">
        <v>223</v>
      </c>
      <c r="E92" s="157">
        <v>4</v>
      </c>
      <c r="F92" s="157">
        <v>119</v>
      </c>
      <c r="G92" s="157" t="s">
        <v>269</v>
      </c>
      <c r="H92" s="157" t="s">
        <v>269</v>
      </c>
      <c r="I92" s="172">
        <f>SUM(I93:I94)</f>
        <v>0</v>
      </c>
      <c r="J92" s="172">
        <f>SUM(J93:J94)</f>
        <v>0</v>
      </c>
      <c r="K92" s="172">
        <f>SUM(K93:K94)</f>
        <v>0</v>
      </c>
      <c r="L92" s="172">
        <f>SUM(L93:L94)</f>
        <v>0</v>
      </c>
    </row>
    <row r="93" spans="1:12" x14ac:dyDescent="0.2">
      <c r="A93" s="183"/>
      <c r="B93" s="184"/>
      <c r="C93" s="186">
        <v>26412</v>
      </c>
      <c r="D93" s="186">
        <v>223</v>
      </c>
      <c r="E93" s="186">
        <v>4</v>
      </c>
      <c r="F93" s="186">
        <v>119</v>
      </c>
      <c r="G93" s="189"/>
      <c r="H93" s="186" t="s">
        <v>269</v>
      </c>
      <c r="I93" s="190"/>
      <c r="J93" s="190"/>
      <c r="K93" s="190"/>
      <c r="L93" s="190"/>
    </row>
    <row r="94" spans="1:12" hidden="1" x14ac:dyDescent="0.2">
      <c r="A94" s="160"/>
      <c r="B94" s="159"/>
      <c r="C94" s="157"/>
      <c r="D94" s="157"/>
      <c r="E94" s="157"/>
      <c r="F94" s="157"/>
      <c r="G94" s="157"/>
      <c r="H94" s="157"/>
      <c r="I94" s="169"/>
      <c r="J94" s="169"/>
      <c r="K94" s="169"/>
      <c r="L94" s="169"/>
    </row>
    <row r="95" spans="1:12" ht="22.5" x14ac:dyDescent="0.2">
      <c r="A95" s="160"/>
      <c r="B95" s="159" t="s">
        <v>270</v>
      </c>
      <c r="C95" s="157">
        <v>26412</v>
      </c>
      <c r="D95" s="157">
        <v>223</v>
      </c>
      <c r="E95" s="157">
        <v>4</v>
      </c>
      <c r="F95" s="157">
        <v>243</v>
      </c>
      <c r="G95" s="157" t="s">
        <v>269</v>
      </c>
      <c r="H95" s="157" t="s">
        <v>269</v>
      </c>
      <c r="I95" s="172">
        <f>SUM(I96:I97)</f>
        <v>0</v>
      </c>
      <c r="J95" s="172">
        <f>SUM(J96:J97)</f>
        <v>0</v>
      </c>
      <c r="K95" s="172">
        <f>SUM(K96:K97)</f>
        <v>0</v>
      </c>
      <c r="L95" s="172">
        <f>SUM(L96:L97)</f>
        <v>0</v>
      </c>
    </row>
    <row r="96" spans="1:12" x14ac:dyDescent="0.2">
      <c r="A96" s="183"/>
      <c r="B96" s="184"/>
      <c r="C96" s="186">
        <v>26412</v>
      </c>
      <c r="D96" s="186">
        <v>223</v>
      </c>
      <c r="E96" s="186">
        <v>4</v>
      </c>
      <c r="F96" s="186">
        <v>243</v>
      </c>
      <c r="G96" s="189"/>
      <c r="H96" s="186" t="s">
        <v>269</v>
      </c>
      <c r="I96" s="190"/>
      <c r="J96" s="190"/>
      <c r="K96" s="190"/>
      <c r="L96" s="190"/>
    </row>
    <row r="97" spans="1:12" hidden="1" x14ac:dyDescent="0.2">
      <c r="A97" s="160"/>
      <c r="B97" s="159"/>
      <c r="C97" s="157"/>
      <c r="D97" s="157"/>
      <c r="E97" s="157"/>
      <c r="F97" s="157"/>
      <c r="G97" s="157"/>
      <c r="H97" s="157"/>
      <c r="I97" s="169"/>
      <c r="J97" s="169"/>
      <c r="K97" s="169"/>
      <c r="L97" s="169"/>
    </row>
    <row r="98" spans="1:12" x14ac:dyDescent="0.2">
      <c r="A98" s="160"/>
      <c r="B98" s="159" t="s">
        <v>126</v>
      </c>
      <c r="C98" s="157">
        <v>26412</v>
      </c>
      <c r="D98" s="157">
        <v>223</v>
      </c>
      <c r="E98" s="157">
        <v>4</v>
      </c>
      <c r="F98" s="157">
        <v>244</v>
      </c>
      <c r="G98" s="157" t="s">
        <v>269</v>
      </c>
      <c r="H98" s="157" t="s">
        <v>269</v>
      </c>
      <c r="I98" s="172">
        <f>SUM(I99:I100)</f>
        <v>0</v>
      </c>
      <c r="J98" s="172">
        <f>SUM(J99:J100)</f>
        <v>0</v>
      </c>
      <c r="K98" s="172">
        <f>SUM(K99:K100)</f>
        <v>0</v>
      </c>
      <c r="L98" s="172">
        <f>SUM(L99:L100)</f>
        <v>0</v>
      </c>
    </row>
    <row r="99" spans="1:12" x14ac:dyDescent="0.2">
      <c r="A99" s="183"/>
      <c r="B99" s="184"/>
      <c r="C99" s="186">
        <v>26412</v>
      </c>
      <c r="D99" s="186">
        <v>223</v>
      </c>
      <c r="E99" s="186">
        <v>4</v>
      </c>
      <c r="F99" s="186">
        <v>244</v>
      </c>
      <c r="G99" s="189"/>
      <c r="H99" s="186" t="s">
        <v>269</v>
      </c>
      <c r="I99" s="190"/>
      <c r="J99" s="190"/>
      <c r="K99" s="190"/>
      <c r="L99" s="190"/>
    </row>
    <row r="100" spans="1:12" hidden="1" x14ac:dyDescent="0.2">
      <c r="A100" s="160"/>
      <c r="B100" s="159"/>
      <c r="C100" s="157"/>
      <c r="D100" s="157"/>
      <c r="E100" s="157"/>
      <c r="F100" s="157"/>
      <c r="G100" s="157"/>
      <c r="H100" s="157"/>
      <c r="I100" s="169"/>
      <c r="J100" s="169"/>
      <c r="K100" s="169"/>
      <c r="L100" s="169"/>
    </row>
    <row r="101" spans="1:12" x14ac:dyDescent="0.2">
      <c r="A101" s="160"/>
      <c r="B101" s="159" t="s">
        <v>103</v>
      </c>
      <c r="C101" s="157">
        <v>26412</v>
      </c>
      <c r="D101" s="157">
        <v>223</v>
      </c>
      <c r="E101" s="157">
        <v>4</v>
      </c>
      <c r="F101" s="157">
        <v>247</v>
      </c>
      <c r="G101" s="157" t="s">
        <v>269</v>
      </c>
      <c r="H101" s="157" t="s">
        <v>269</v>
      </c>
      <c r="I101" s="172">
        <f>SUM(I102:I103)</f>
        <v>0</v>
      </c>
      <c r="J101" s="172">
        <f>SUM(J102:J103)</f>
        <v>0</v>
      </c>
      <c r="K101" s="172">
        <f>SUM(K102:K103)</f>
        <v>0</v>
      </c>
      <c r="L101" s="172">
        <f>SUM(L102:L103)</f>
        <v>0</v>
      </c>
    </row>
    <row r="102" spans="1:12" x14ac:dyDescent="0.2">
      <c r="A102" s="183"/>
      <c r="B102" s="184"/>
      <c r="C102" s="186">
        <v>26412</v>
      </c>
      <c r="D102" s="186">
        <v>223</v>
      </c>
      <c r="E102" s="186">
        <v>4</v>
      </c>
      <c r="F102" s="186">
        <v>247</v>
      </c>
      <c r="G102" s="189"/>
      <c r="H102" s="186" t="s">
        <v>269</v>
      </c>
      <c r="I102" s="190"/>
      <c r="J102" s="190"/>
      <c r="K102" s="190"/>
      <c r="L102" s="190"/>
    </row>
    <row r="103" spans="1:12" hidden="1" x14ac:dyDescent="0.2">
      <c r="A103" s="160"/>
      <c r="B103" s="159"/>
      <c r="C103" s="157"/>
      <c r="D103" s="157"/>
      <c r="E103" s="157"/>
      <c r="F103" s="157"/>
      <c r="G103" s="157"/>
      <c r="H103" s="157"/>
      <c r="I103" s="169"/>
      <c r="J103" s="169"/>
      <c r="K103" s="169"/>
      <c r="L103" s="169"/>
    </row>
    <row r="104" spans="1:12" ht="33.75" x14ac:dyDescent="0.2">
      <c r="A104" s="160" t="s">
        <v>299</v>
      </c>
      <c r="B104" s="161" t="s">
        <v>274</v>
      </c>
      <c r="C104" s="157">
        <v>26420</v>
      </c>
      <c r="D104" s="157" t="s">
        <v>269</v>
      </c>
      <c r="E104" s="157">
        <v>5</v>
      </c>
      <c r="F104" s="157" t="s">
        <v>269</v>
      </c>
      <c r="G104" s="157" t="s">
        <v>269</v>
      </c>
      <c r="H104" s="157" t="s">
        <v>269</v>
      </c>
      <c r="I104" s="156">
        <f>I105+I115</f>
        <v>0</v>
      </c>
      <c r="J104" s="156">
        <f>J105+J115</f>
        <v>0</v>
      </c>
      <c r="K104" s="156">
        <f>K105+K115</f>
        <v>0</v>
      </c>
      <c r="L104" s="155">
        <f>L105+L115</f>
        <v>0</v>
      </c>
    </row>
    <row r="105" spans="1:12" ht="22.5" x14ac:dyDescent="0.2">
      <c r="A105" s="160" t="s">
        <v>298</v>
      </c>
      <c r="B105" s="170" t="s">
        <v>291</v>
      </c>
      <c r="C105" s="157">
        <v>26421</v>
      </c>
      <c r="D105" s="157">
        <v>44</v>
      </c>
      <c r="E105" s="157">
        <v>5</v>
      </c>
      <c r="F105" s="157" t="s">
        <v>269</v>
      </c>
      <c r="G105" s="157" t="s">
        <v>269</v>
      </c>
      <c r="H105" s="157" t="s">
        <v>269</v>
      </c>
      <c r="I105" s="156">
        <f>I106+I109+I112</f>
        <v>0</v>
      </c>
      <c r="J105" s="156">
        <f>J106+J109+J112</f>
        <v>0</v>
      </c>
      <c r="K105" s="156">
        <f>K106+K109+K112</f>
        <v>0</v>
      </c>
      <c r="L105" s="156">
        <f>L106+L109+L112</f>
        <v>0</v>
      </c>
    </row>
    <row r="106" spans="1:12" ht="22.5" x14ac:dyDescent="0.2">
      <c r="A106" s="160"/>
      <c r="B106" s="159" t="s">
        <v>270</v>
      </c>
      <c r="C106" s="157" t="s">
        <v>297</v>
      </c>
      <c r="D106" s="157">
        <v>44</v>
      </c>
      <c r="E106" s="157">
        <v>5</v>
      </c>
      <c r="F106" s="157">
        <v>243</v>
      </c>
      <c r="G106" s="157" t="s">
        <v>269</v>
      </c>
      <c r="H106" s="157" t="s">
        <v>269</v>
      </c>
      <c r="I106" s="172">
        <f>SUM(I107:I108)</f>
        <v>0</v>
      </c>
      <c r="J106" s="172">
        <f>SUM(J107:J108)</f>
        <v>0</v>
      </c>
      <c r="K106" s="172">
        <f>SUM(K107:K108)</f>
        <v>0</v>
      </c>
      <c r="L106" s="172">
        <f>SUM(L107:L108)</f>
        <v>0</v>
      </c>
    </row>
    <row r="107" spans="1:12" x14ac:dyDescent="0.2">
      <c r="A107" s="183"/>
      <c r="B107" s="184"/>
      <c r="C107" s="186" t="s">
        <v>297</v>
      </c>
      <c r="D107" s="186">
        <v>44</v>
      </c>
      <c r="E107" s="186">
        <v>5</v>
      </c>
      <c r="F107" s="186">
        <v>243</v>
      </c>
      <c r="G107" s="189"/>
      <c r="H107" s="186" t="s">
        <v>269</v>
      </c>
      <c r="I107" s="190"/>
      <c r="J107" s="190"/>
      <c r="K107" s="190"/>
      <c r="L107" s="190"/>
    </row>
    <row r="108" spans="1:12" hidden="1" x14ac:dyDescent="0.2">
      <c r="A108" s="160"/>
      <c r="B108" s="159"/>
      <c r="C108" s="157"/>
      <c r="D108" s="157"/>
      <c r="E108" s="157"/>
      <c r="F108" s="157"/>
      <c r="G108" s="157"/>
      <c r="H108" s="157"/>
      <c r="I108" s="169"/>
      <c r="J108" s="169"/>
      <c r="K108" s="169"/>
      <c r="L108" s="169"/>
    </row>
    <row r="109" spans="1:12" x14ac:dyDescent="0.2">
      <c r="A109" s="160"/>
      <c r="B109" s="159" t="s">
        <v>126</v>
      </c>
      <c r="C109" s="157" t="s">
        <v>297</v>
      </c>
      <c r="D109" s="157">
        <v>44</v>
      </c>
      <c r="E109" s="157">
        <v>5</v>
      </c>
      <c r="F109" s="157">
        <v>244</v>
      </c>
      <c r="G109" s="157" t="s">
        <v>269</v>
      </c>
      <c r="H109" s="157" t="s">
        <v>269</v>
      </c>
      <c r="I109" s="172">
        <f>SUM(I110:I111)</f>
        <v>0</v>
      </c>
      <c r="J109" s="172">
        <f>SUM(J110:J111)</f>
        <v>0</v>
      </c>
      <c r="K109" s="172">
        <f>SUM(K110:K111)</f>
        <v>0</v>
      </c>
      <c r="L109" s="172">
        <f>SUM(L110:L111)</f>
        <v>0</v>
      </c>
    </row>
    <row r="110" spans="1:12" x14ac:dyDescent="0.2">
      <c r="A110" s="183"/>
      <c r="B110" s="184"/>
      <c r="C110" s="186" t="s">
        <v>297</v>
      </c>
      <c r="D110" s="186">
        <v>44</v>
      </c>
      <c r="E110" s="186">
        <v>5</v>
      </c>
      <c r="F110" s="186">
        <v>244</v>
      </c>
      <c r="G110" s="189"/>
      <c r="H110" s="186" t="s">
        <v>269</v>
      </c>
      <c r="I110" s="190"/>
      <c r="J110" s="190"/>
      <c r="K110" s="190"/>
      <c r="L110" s="190"/>
    </row>
    <row r="111" spans="1:12" hidden="1" x14ac:dyDescent="0.2">
      <c r="A111" s="160"/>
      <c r="B111" s="159"/>
      <c r="C111" s="157"/>
      <c r="D111" s="157"/>
      <c r="E111" s="157"/>
      <c r="F111" s="157"/>
      <c r="G111" s="157"/>
      <c r="H111" s="157"/>
      <c r="I111" s="169"/>
      <c r="J111" s="169"/>
      <c r="K111" s="169"/>
      <c r="L111" s="169"/>
    </row>
    <row r="112" spans="1:12" x14ac:dyDescent="0.2">
      <c r="A112" s="160"/>
      <c r="B112" s="159" t="s">
        <v>103</v>
      </c>
      <c r="C112" s="157" t="s">
        <v>297</v>
      </c>
      <c r="D112" s="157">
        <v>44</v>
      </c>
      <c r="E112" s="157">
        <v>5</v>
      </c>
      <c r="F112" s="157">
        <v>247</v>
      </c>
      <c r="G112" s="157" t="s">
        <v>269</v>
      </c>
      <c r="H112" s="157" t="s">
        <v>269</v>
      </c>
      <c r="I112" s="172">
        <f>SUM(I113:I114)</f>
        <v>0</v>
      </c>
      <c r="J112" s="172">
        <f>SUM(J113:J114)</f>
        <v>0</v>
      </c>
      <c r="K112" s="172">
        <f>SUM(K113:K114)</f>
        <v>0</v>
      </c>
      <c r="L112" s="172">
        <f>SUM(L113:L114)</f>
        <v>0</v>
      </c>
    </row>
    <row r="113" spans="1:12" x14ac:dyDescent="0.2">
      <c r="A113" s="183"/>
      <c r="B113" s="184"/>
      <c r="C113" s="186" t="s">
        <v>297</v>
      </c>
      <c r="D113" s="186">
        <v>44</v>
      </c>
      <c r="E113" s="186">
        <v>5</v>
      </c>
      <c r="F113" s="186">
        <v>247</v>
      </c>
      <c r="G113" s="189"/>
      <c r="H113" s="186" t="s">
        <v>269</v>
      </c>
      <c r="I113" s="190"/>
      <c r="J113" s="190"/>
      <c r="K113" s="190"/>
      <c r="L113" s="190"/>
    </row>
    <row r="114" spans="1:12" hidden="1" x14ac:dyDescent="0.2">
      <c r="A114" s="160"/>
      <c r="B114" s="159"/>
      <c r="C114" s="157"/>
      <c r="D114" s="157"/>
      <c r="E114" s="157"/>
      <c r="F114" s="157"/>
      <c r="G114" s="157"/>
      <c r="H114" s="157"/>
      <c r="I114" s="169"/>
      <c r="J114" s="169"/>
      <c r="K114" s="169"/>
      <c r="L114" s="169"/>
    </row>
    <row r="115" spans="1:12" x14ac:dyDescent="0.2">
      <c r="A115" s="160" t="s">
        <v>296</v>
      </c>
      <c r="B115" s="170" t="s">
        <v>288</v>
      </c>
      <c r="C115" s="157">
        <v>26422</v>
      </c>
      <c r="D115" s="157">
        <v>223</v>
      </c>
      <c r="E115" s="157">
        <v>5</v>
      </c>
      <c r="F115" s="157" t="s">
        <v>269</v>
      </c>
      <c r="G115" s="157" t="s">
        <v>269</v>
      </c>
      <c r="H115" s="157" t="s">
        <v>269</v>
      </c>
      <c r="I115" s="156">
        <f>I116+I119+I122</f>
        <v>0</v>
      </c>
      <c r="J115" s="156">
        <f>J116+J119+J122</f>
        <v>0</v>
      </c>
      <c r="K115" s="156">
        <f>K116+K119+K122</f>
        <v>0</v>
      </c>
      <c r="L115" s="156">
        <f>L116+L119+L122</f>
        <v>0</v>
      </c>
    </row>
    <row r="116" spans="1:12" ht="22.5" x14ac:dyDescent="0.2">
      <c r="A116" s="160"/>
      <c r="B116" s="159" t="s">
        <v>270</v>
      </c>
      <c r="C116" s="157">
        <v>26422</v>
      </c>
      <c r="D116" s="157">
        <v>223</v>
      </c>
      <c r="E116" s="157">
        <v>5</v>
      </c>
      <c r="F116" s="157">
        <v>243</v>
      </c>
      <c r="G116" s="157" t="s">
        <v>269</v>
      </c>
      <c r="H116" s="157" t="s">
        <v>269</v>
      </c>
      <c r="I116" s="172">
        <f>SUM(I117:I118)</f>
        <v>0</v>
      </c>
      <c r="J116" s="172">
        <f>SUM(J117:J118)</f>
        <v>0</v>
      </c>
      <c r="K116" s="172">
        <f>SUM(K117:K118)</f>
        <v>0</v>
      </c>
      <c r="L116" s="172">
        <f>SUM(L117:L118)</f>
        <v>0</v>
      </c>
    </row>
    <row r="117" spans="1:12" x14ac:dyDescent="0.2">
      <c r="A117" s="183"/>
      <c r="B117" s="184"/>
      <c r="C117" s="186">
        <v>26422</v>
      </c>
      <c r="D117" s="186">
        <v>223</v>
      </c>
      <c r="E117" s="186">
        <v>5</v>
      </c>
      <c r="F117" s="186">
        <v>243</v>
      </c>
      <c r="G117" s="189"/>
      <c r="H117" s="186" t="s">
        <v>269</v>
      </c>
      <c r="I117" s="190"/>
      <c r="J117" s="190"/>
      <c r="K117" s="190"/>
      <c r="L117" s="190"/>
    </row>
    <row r="118" spans="1:12" hidden="1" x14ac:dyDescent="0.2">
      <c r="A118" s="160"/>
      <c r="B118" s="159"/>
      <c r="C118" s="157"/>
      <c r="D118" s="157"/>
      <c r="E118" s="157"/>
      <c r="F118" s="157"/>
      <c r="G118" s="157"/>
      <c r="H118" s="157"/>
      <c r="I118" s="169"/>
      <c r="J118" s="169"/>
      <c r="K118" s="169"/>
      <c r="L118" s="169"/>
    </row>
    <row r="119" spans="1:12" x14ac:dyDescent="0.2">
      <c r="A119" s="160"/>
      <c r="B119" s="159" t="s">
        <v>126</v>
      </c>
      <c r="C119" s="157">
        <v>26422</v>
      </c>
      <c r="D119" s="157">
        <v>223</v>
      </c>
      <c r="E119" s="157">
        <v>5</v>
      </c>
      <c r="F119" s="157">
        <v>244</v>
      </c>
      <c r="G119" s="157" t="s">
        <v>269</v>
      </c>
      <c r="H119" s="157" t="s">
        <v>269</v>
      </c>
      <c r="I119" s="172">
        <f>SUM(I120:I121)</f>
        <v>0</v>
      </c>
      <c r="J119" s="172">
        <f>SUM(J120:J121)</f>
        <v>0</v>
      </c>
      <c r="K119" s="172">
        <f>SUM(K120:K121)</f>
        <v>0</v>
      </c>
      <c r="L119" s="172">
        <f>SUM(L120:L121)</f>
        <v>0</v>
      </c>
    </row>
    <row r="120" spans="1:12" x14ac:dyDescent="0.2">
      <c r="A120" s="183"/>
      <c r="B120" s="184"/>
      <c r="C120" s="186">
        <v>26422</v>
      </c>
      <c r="D120" s="186">
        <v>223</v>
      </c>
      <c r="E120" s="186">
        <v>5</v>
      </c>
      <c r="F120" s="186">
        <v>244</v>
      </c>
      <c r="G120" s="189"/>
      <c r="H120" s="186" t="s">
        <v>269</v>
      </c>
      <c r="I120" s="190"/>
      <c r="J120" s="190"/>
      <c r="K120" s="190"/>
      <c r="L120" s="190"/>
    </row>
    <row r="121" spans="1:12" hidden="1" x14ac:dyDescent="0.2">
      <c r="A121" s="160"/>
      <c r="B121" s="159"/>
      <c r="C121" s="157"/>
      <c r="D121" s="157"/>
      <c r="E121" s="157"/>
      <c r="F121" s="157"/>
      <c r="G121" s="157"/>
      <c r="H121" s="157"/>
      <c r="I121" s="169"/>
      <c r="J121" s="169"/>
      <c r="K121" s="169"/>
      <c r="L121" s="169"/>
    </row>
    <row r="122" spans="1:12" x14ac:dyDescent="0.2">
      <c r="A122" s="160"/>
      <c r="B122" s="159" t="s">
        <v>103</v>
      </c>
      <c r="C122" s="157">
        <v>26422</v>
      </c>
      <c r="D122" s="157">
        <v>223</v>
      </c>
      <c r="E122" s="157">
        <v>5</v>
      </c>
      <c r="F122" s="157">
        <v>247</v>
      </c>
      <c r="G122" s="157" t="s">
        <v>269</v>
      </c>
      <c r="H122" s="157" t="s">
        <v>269</v>
      </c>
      <c r="I122" s="172">
        <f>SUM(I123:I124)</f>
        <v>0</v>
      </c>
      <c r="J122" s="172">
        <f>SUM(J123:J124)</f>
        <v>0</v>
      </c>
      <c r="K122" s="172">
        <f>SUM(K123:K124)</f>
        <v>0</v>
      </c>
      <c r="L122" s="172">
        <f>SUM(L123:L124)</f>
        <v>0</v>
      </c>
    </row>
    <row r="123" spans="1:12" x14ac:dyDescent="0.2">
      <c r="A123" s="183"/>
      <c r="B123" s="184"/>
      <c r="C123" s="186">
        <v>26422</v>
      </c>
      <c r="D123" s="186">
        <v>223</v>
      </c>
      <c r="E123" s="186">
        <v>5</v>
      </c>
      <c r="F123" s="186">
        <v>247</v>
      </c>
      <c r="G123" s="189"/>
      <c r="H123" s="186" t="s">
        <v>269</v>
      </c>
      <c r="I123" s="190"/>
      <c r="J123" s="190"/>
      <c r="K123" s="190"/>
      <c r="L123" s="190"/>
    </row>
    <row r="124" spans="1:12" hidden="1" x14ac:dyDescent="0.2">
      <c r="A124" s="160"/>
      <c r="B124" s="159"/>
      <c r="C124" s="157"/>
      <c r="D124" s="157"/>
      <c r="E124" s="157"/>
      <c r="F124" s="157"/>
      <c r="G124" s="157"/>
      <c r="H124" s="157"/>
      <c r="I124" s="169"/>
      <c r="J124" s="169"/>
      <c r="K124" s="169"/>
      <c r="L124" s="169"/>
    </row>
    <row r="125" spans="1:12" ht="22.5" x14ac:dyDescent="0.2">
      <c r="A125" s="160" t="s">
        <v>295</v>
      </c>
      <c r="B125" s="161" t="s">
        <v>282</v>
      </c>
      <c r="C125" s="157">
        <v>26430</v>
      </c>
      <c r="D125" s="157" t="s">
        <v>269</v>
      </c>
      <c r="E125" s="157">
        <v>6</v>
      </c>
      <c r="F125" s="157" t="s">
        <v>269</v>
      </c>
      <c r="G125" s="157" t="s">
        <v>269</v>
      </c>
      <c r="H125" s="157" t="s">
        <v>269</v>
      </c>
      <c r="I125" s="156">
        <f t="shared" ref="I125:L126" si="0">I126</f>
        <v>0</v>
      </c>
      <c r="J125" s="156">
        <f t="shared" si="0"/>
        <v>0</v>
      </c>
      <c r="K125" s="156">
        <f t="shared" si="0"/>
        <v>0</v>
      </c>
      <c r="L125" s="155">
        <f t="shared" si="0"/>
        <v>0</v>
      </c>
    </row>
    <row r="126" spans="1:12" ht="22.5" x14ac:dyDescent="0.2">
      <c r="A126" s="160"/>
      <c r="B126" s="170" t="s">
        <v>291</v>
      </c>
      <c r="C126" s="157" t="s">
        <v>294</v>
      </c>
      <c r="D126" s="157">
        <v>44</v>
      </c>
      <c r="E126" s="157">
        <v>6</v>
      </c>
      <c r="F126" s="157" t="s">
        <v>269</v>
      </c>
      <c r="G126" s="157" t="s">
        <v>269</v>
      </c>
      <c r="H126" s="157" t="s">
        <v>269</v>
      </c>
      <c r="I126" s="156">
        <f t="shared" si="0"/>
        <v>0</v>
      </c>
      <c r="J126" s="156">
        <f t="shared" si="0"/>
        <v>0</v>
      </c>
      <c r="K126" s="156">
        <f t="shared" si="0"/>
        <v>0</v>
      </c>
      <c r="L126" s="155">
        <f t="shared" si="0"/>
        <v>0</v>
      </c>
    </row>
    <row r="127" spans="1:12" ht="33.75" x14ac:dyDescent="0.2">
      <c r="A127" s="160"/>
      <c r="B127" s="159" t="s">
        <v>100</v>
      </c>
      <c r="C127" s="157" t="s">
        <v>294</v>
      </c>
      <c r="D127" s="157">
        <v>44</v>
      </c>
      <c r="E127" s="157">
        <v>6</v>
      </c>
      <c r="F127" s="157">
        <v>407</v>
      </c>
      <c r="G127" s="157" t="s">
        <v>269</v>
      </c>
      <c r="H127" s="157" t="s">
        <v>269</v>
      </c>
      <c r="I127" s="172">
        <f>SUM(I128:I129)</f>
        <v>0</v>
      </c>
      <c r="J127" s="172">
        <f>SUM(J128:J129)</f>
        <v>0</v>
      </c>
      <c r="K127" s="172">
        <f>SUM(K128:K129)</f>
        <v>0</v>
      </c>
      <c r="L127" s="172">
        <f>SUM(L128:L129)</f>
        <v>0</v>
      </c>
    </row>
    <row r="128" spans="1:12" x14ac:dyDescent="0.2">
      <c r="A128" s="183"/>
      <c r="B128" s="184"/>
      <c r="C128" s="186" t="s">
        <v>294</v>
      </c>
      <c r="D128" s="186">
        <v>44</v>
      </c>
      <c r="E128" s="186">
        <v>6</v>
      </c>
      <c r="F128" s="186">
        <v>407</v>
      </c>
      <c r="G128" s="189"/>
      <c r="H128" s="186" t="s">
        <v>269</v>
      </c>
      <c r="I128" s="190"/>
      <c r="J128" s="190"/>
      <c r="K128" s="190"/>
      <c r="L128" s="190"/>
    </row>
    <row r="129" spans="1:12" hidden="1" x14ac:dyDescent="0.2">
      <c r="A129" s="160"/>
      <c r="B129" s="159"/>
      <c r="C129" s="157"/>
      <c r="D129" s="157"/>
      <c r="E129" s="157"/>
      <c r="F129" s="157"/>
      <c r="G129" s="157"/>
      <c r="H129" s="157"/>
      <c r="I129" s="169"/>
      <c r="J129" s="169"/>
      <c r="K129" s="169"/>
      <c r="L129" s="169"/>
    </row>
    <row r="130" spans="1:12" x14ac:dyDescent="0.2">
      <c r="A130" s="160" t="s">
        <v>293</v>
      </c>
      <c r="B130" s="161" t="s">
        <v>272</v>
      </c>
      <c r="C130" s="157">
        <v>26450</v>
      </c>
      <c r="D130" s="157" t="s">
        <v>269</v>
      </c>
      <c r="E130" s="157">
        <v>2</v>
      </c>
      <c r="F130" s="157" t="s">
        <v>269</v>
      </c>
      <c r="G130" s="157" t="s">
        <v>269</v>
      </c>
      <c r="H130" s="157" t="s">
        <v>269</v>
      </c>
      <c r="I130" s="156">
        <f>I131+I137</f>
        <v>2713151.27</v>
      </c>
      <c r="J130" s="156">
        <f>J131+J137</f>
        <v>4712134.91</v>
      </c>
      <c r="K130" s="156">
        <f>K131+K137</f>
        <v>4741034.91</v>
      </c>
      <c r="L130" s="155">
        <f>L131+L137</f>
        <v>0</v>
      </c>
    </row>
    <row r="131" spans="1:12" ht="22.5" x14ac:dyDescent="0.2">
      <c r="A131" s="160" t="s">
        <v>292</v>
      </c>
      <c r="B131" s="170" t="s">
        <v>291</v>
      </c>
      <c r="C131" s="157">
        <v>26451</v>
      </c>
      <c r="D131" s="157">
        <v>44</v>
      </c>
      <c r="E131" s="157">
        <v>2</v>
      </c>
      <c r="F131" s="157" t="s">
        <v>269</v>
      </c>
      <c r="G131" s="157" t="s">
        <v>269</v>
      </c>
      <c r="H131" s="157" t="s">
        <v>269</v>
      </c>
      <c r="I131" s="156">
        <f>I132+I133+I134+I135+I136</f>
        <v>2713151.27</v>
      </c>
      <c r="J131" s="156">
        <f>J132+J133+J134+J135+J136</f>
        <v>4712134.91</v>
      </c>
      <c r="K131" s="156">
        <f>K132+K133+K134+K135+K136</f>
        <v>4741034.91</v>
      </c>
      <c r="L131" s="156">
        <f>L132+L133+L134+L135+L136</f>
        <v>0</v>
      </c>
    </row>
    <row r="132" spans="1:12" ht="33.75" x14ac:dyDescent="0.2">
      <c r="A132" s="160"/>
      <c r="B132" s="159" t="s">
        <v>271</v>
      </c>
      <c r="C132" s="157" t="s">
        <v>290</v>
      </c>
      <c r="D132" s="157">
        <v>44</v>
      </c>
      <c r="E132" s="157">
        <v>2</v>
      </c>
      <c r="F132" s="157">
        <v>119</v>
      </c>
      <c r="G132" s="157" t="s">
        <v>269</v>
      </c>
      <c r="H132" s="157" t="s">
        <v>269</v>
      </c>
      <c r="I132" s="169"/>
      <c r="J132" s="169"/>
      <c r="K132" s="169"/>
      <c r="L132" s="169"/>
    </row>
    <row r="133" spans="1:12" ht="22.5" x14ac:dyDescent="0.2">
      <c r="A133" s="160"/>
      <c r="B133" s="159" t="s">
        <v>270</v>
      </c>
      <c r="C133" s="157" t="s">
        <v>290</v>
      </c>
      <c r="D133" s="157">
        <v>44</v>
      </c>
      <c r="E133" s="157">
        <v>2</v>
      </c>
      <c r="F133" s="157">
        <v>243</v>
      </c>
      <c r="G133" s="157" t="s">
        <v>269</v>
      </c>
      <c r="H133" s="157" t="s">
        <v>269</v>
      </c>
      <c r="I133" s="169"/>
      <c r="J133" s="169"/>
      <c r="K133" s="169"/>
      <c r="L133" s="169"/>
    </row>
    <row r="134" spans="1:12" x14ac:dyDescent="0.2">
      <c r="A134" s="160"/>
      <c r="B134" s="159" t="s">
        <v>126</v>
      </c>
      <c r="C134" s="157" t="s">
        <v>290</v>
      </c>
      <c r="D134" s="157">
        <v>44</v>
      </c>
      <c r="E134" s="157">
        <v>2</v>
      </c>
      <c r="F134" s="157">
        <v>244</v>
      </c>
      <c r="G134" s="157" t="s">
        <v>269</v>
      </c>
      <c r="H134" s="157" t="s">
        <v>269</v>
      </c>
      <c r="I134" s="169">
        <v>2389757.08</v>
      </c>
      <c r="J134" s="169">
        <v>4181034.91</v>
      </c>
      <c r="K134" s="169">
        <v>4181034.91</v>
      </c>
      <c r="L134" s="169"/>
    </row>
    <row r="135" spans="1:12" x14ac:dyDescent="0.2">
      <c r="A135" s="160"/>
      <c r="B135" s="159" t="s">
        <v>103</v>
      </c>
      <c r="C135" s="157" t="s">
        <v>290</v>
      </c>
      <c r="D135" s="157">
        <v>44</v>
      </c>
      <c r="E135" s="157">
        <v>2</v>
      </c>
      <c r="F135" s="157">
        <v>247</v>
      </c>
      <c r="G135" s="157" t="s">
        <v>269</v>
      </c>
      <c r="H135" s="157" t="s">
        <v>269</v>
      </c>
      <c r="I135" s="169">
        <v>323394.19</v>
      </c>
      <c r="J135" s="169">
        <v>531100</v>
      </c>
      <c r="K135" s="169">
        <v>560000</v>
      </c>
      <c r="L135" s="169"/>
    </row>
    <row r="136" spans="1:12" ht="33.75" x14ac:dyDescent="0.2">
      <c r="A136" s="160"/>
      <c r="B136" s="159" t="s">
        <v>100</v>
      </c>
      <c r="C136" s="157" t="s">
        <v>290</v>
      </c>
      <c r="D136" s="157">
        <v>44</v>
      </c>
      <c r="E136" s="157">
        <v>2</v>
      </c>
      <c r="F136" s="157">
        <v>407</v>
      </c>
      <c r="G136" s="157" t="s">
        <v>269</v>
      </c>
      <c r="H136" s="157" t="s">
        <v>269</v>
      </c>
      <c r="I136" s="169"/>
      <c r="J136" s="169"/>
      <c r="K136" s="169"/>
      <c r="L136" s="169"/>
    </row>
    <row r="137" spans="1:12" x14ac:dyDescent="0.2">
      <c r="A137" s="160" t="s">
        <v>289</v>
      </c>
      <c r="B137" s="170" t="s">
        <v>288</v>
      </c>
      <c r="C137" s="157">
        <v>26452</v>
      </c>
      <c r="D137" s="157">
        <v>223</v>
      </c>
      <c r="E137" s="157">
        <v>2</v>
      </c>
      <c r="F137" s="157" t="s">
        <v>269</v>
      </c>
      <c r="G137" s="157" t="s">
        <v>269</v>
      </c>
      <c r="H137" s="157" t="s">
        <v>269</v>
      </c>
      <c r="I137" s="156">
        <f>I138+I139+I140+I141+I142</f>
        <v>0</v>
      </c>
      <c r="J137" s="156">
        <f>J138+J139+J140+J141+J142</f>
        <v>0</v>
      </c>
      <c r="K137" s="156">
        <f>K138+K139+K140+K141+K142</f>
        <v>0</v>
      </c>
      <c r="L137" s="156">
        <f>L138+L139+L140+L141+L142</f>
        <v>0</v>
      </c>
    </row>
    <row r="138" spans="1:12" ht="33.75" x14ac:dyDescent="0.2">
      <c r="A138" s="160"/>
      <c r="B138" s="159" t="s">
        <v>271</v>
      </c>
      <c r="C138" s="157">
        <v>26452</v>
      </c>
      <c r="D138" s="157">
        <v>223</v>
      </c>
      <c r="E138" s="157">
        <v>2</v>
      </c>
      <c r="F138" s="157">
        <v>119</v>
      </c>
      <c r="G138" s="157" t="s">
        <v>269</v>
      </c>
      <c r="H138" s="157" t="s">
        <v>269</v>
      </c>
      <c r="I138" s="169"/>
      <c r="J138" s="169"/>
      <c r="K138" s="169"/>
      <c r="L138" s="169"/>
    </row>
    <row r="139" spans="1:12" ht="22.5" x14ac:dyDescent="0.2">
      <c r="A139" s="160"/>
      <c r="B139" s="159" t="s">
        <v>270</v>
      </c>
      <c r="C139" s="157">
        <v>26452</v>
      </c>
      <c r="D139" s="157">
        <v>223</v>
      </c>
      <c r="E139" s="157">
        <v>2</v>
      </c>
      <c r="F139" s="157">
        <v>243</v>
      </c>
      <c r="G139" s="157" t="s">
        <v>269</v>
      </c>
      <c r="H139" s="157" t="s">
        <v>269</v>
      </c>
      <c r="I139" s="169"/>
      <c r="J139" s="169"/>
      <c r="K139" s="169"/>
      <c r="L139" s="169"/>
    </row>
    <row r="140" spans="1:12" x14ac:dyDescent="0.2">
      <c r="A140" s="160"/>
      <c r="B140" s="159" t="s">
        <v>126</v>
      </c>
      <c r="C140" s="157">
        <v>26452</v>
      </c>
      <c r="D140" s="157">
        <v>223</v>
      </c>
      <c r="E140" s="157">
        <v>2</v>
      </c>
      <c r="F140" s="157">
        <v>244</v>
      </c>
      <c r="G140" s="157" t="s">
        <v>269</v>
      </c>
      <c r="H140" s="157" t="s">
        <v>269</v>
      </c>
      <c r="I140" s="169"/>
      <c r="J140" s="169"/>
      <c r="K140" s="169"/>
      <c r="L140" s="169"/>
    </row>
    <row r="141" spans="1:12" x14ac:dyDescent="0.2">
      <c r="A141" s="160"/>
      <c r="B141" s="159" t="s">
        <v>103</v>
      </c>
      <c r="C141" s="157">
        <v>26452</v>
      </c>
      <c r="D141" s="157">
        <v>223</v>
      </c>
      <c r="E141" s="157">
        <v>2</v>
      </c>
      <c r="F141" s="157">
        <v>247</v>
      </c>
      <c r="G141" s="157" t="s">
        <v>269</v>
      </c>
      <c r="H141" s="157" t="s">
        <v>269</v>
      </c>
      <c r="I141" s="169"/>
      <c r="J141" s="169"/>
      <c r="K141" s="169"/>
      <c r="L141" s="169"/>
    </row>
    <row r="142" spans="1:12" ht="33.75" x14ac:dyDescent="0.2">
      <c r="A142" s="160"/>
      <c r="B142" s="159" t="s">
        <v>100</v>
      </c>
      <c r="C142" s="157">
        <v>26452</v>
      </c>
      <c r="D142" s="157">
        <v>223</v>
      </c>
      <c r="E142" s="157">
        <v>2</v>
      </c>
      <c r="F142" s="157">
        <v>407</v>
      </c>
      <c r="G142" s="157" t="s">
        <v>269</v>
      </c>
      <c r="H142" s="157" t="s">
        <v>269</v>
      </c>
      <c r="I142" s="169"/>
      <c r="J142" s="169"/>
      <c r="K142" s="169"/>
      <c r="L142" s="169"/>
    </row>
    <row r="143" spans="1:12" ht="42.75" x14ac:dyDescent="0.2">
      <c r="A143" s="168" t="s">
        <v>287</v>
      </c>
      <c r="B143" s="167" t="s">
        <v>286</v>
      </c>
      <c r="C143" s="166">
        <v>26500</v>
      </c>
      <c r="D143" s="165">
        <v>44</v>
      </c>
      <c r="E143" s="165" t="s">
        <v>269</v>
      </c>
      <c r="F143" s="165" t="s">
        <v>269</v>
      </c>
      <c r="G143" s="165" t="s">
        <v>269</v>
      </c>
      <c r="H143" s="165" t="s">
        <v>269</v>
      </c>
      <c r="I143" s="164">
        <f>I145+I158+I168+I172</f>
        <v>4435453.2699999996</v>
      </c>
      <c r="J143" s="164">
        <f>J145+J158+J168+J172</f>
        <v>10251035.039999999</v>
      </c>
      <c r="K143" s="164">
        <f>K145+K158+K168+K172</f>
        <v>8604429.8900000006</v>
      </c>
      <c r="L143" s="163">
        <f>L145+L158+L168+L172</f>
        <v>0</v>
      </c>
    </row>
    <row r="144" spans="1:12" x14ac:dyDescent="0.2">
      <c r="A144" s="160"/>
      <c r="B144" s="161" t="s">
        <v>278</v>
      </c>
      <c r="C144" s="158">
        <v>26510</v>
      </c>
      <c r="D144" s="157">
        <v>44</v>
      </c>
      <c r="E144" s="157" t="s">
        <v>269</v>
      </c>
      <c r="F144" s="157" t="s">
        <v>269</v>
      </c>
      <c r="G144" s="157" t="s">
        <v>269</v>
      </c>
      <c r="H144" s="157" t="s">
        <v>269</v>
      </c>
      <c r="I144" s="157" t="s">
        <v>269</v>
      </c>
      <c r="J144" s="157" t="s">
        <v>269</v>
      </c>
      <c r="K144" s="157" t="s">
        <v>269</v>
      </c>
      <c r="L144" s="162" t="s">
        <v>269</v>
      </c>
    </row>
    <row r="145" spans="1:12" ht="33.75" x14ac:dyDescent="0.2">
      <c r="A145" s="160" t="s">
        <v>285</v>
      </c>
      <c r="B145" s="161" t="s">
        <v>276</v>
      </c>
      <c r="C145" s="158">
        <v>26511</v>
      </c>
      <c r="D145" s="157">
        <v>44</v>
      </c>
      <c r="E145" s="157">
        <v>4</v>
      </c>
      <c r="F145" s="157" t="s">
        <v>269</v>
      </c>
      <c r="G145" s="157" t="s">
        <v>269</v>
      </c>
      <c r="H145" s="157" t="s">
        <v>269</v>
      </c>
      <c r="I145" s="156">
        <f>I146+I149+I152+I155</f>
        <v>1722302</v>
      </c>
      <c r="J145" s="156">
        <f>J146+J149+J152+J155</f>
        <v>5538900.1299999999</v>
      </c>
      <c r="K145" s="156">
        <f>K146+K149+K152+K155</f>
        <v>3863394.9800000004</v>
      </c>
      <c r="L145" s="155">
        <f>L146+L149+L152+L155</f>
        <v>0</v>
      </c>
    </row>
    <row r="146" spans="1:12" ht="33.75" x14ac:dyDescent="0.2">
      <c r="A146" s="160"/>
      <c r="B146" s="159" t="s">
        <v>271</v>
      </c>
      <c r="C146" s="158">
        <v>26511</v>
      </c>
      <c r="D146" s="157">
        <v>44</v>
      </c>
      <c r="E146" s="157">
        <v>4</v>
      </c>
      <c r="F146" s="157">
        <v>119</v>
      </c>
      <c r="G146" s="157" t="s">
        <v>269</v>
      </c>
      <c r="H146" s="157" t="s">
        <v>269</v>
      </c>
      <c r="I146" s="156">
        <f>I79</f>
        <v>0</v>
      </c>
      <c r="J146" s="156">
        <f>J79</f>
        <v>0</v>
      </c>
      <c r="K146" s="156">
        <f>K79</f>
        <v>0</v>
      </c>
      <c r="L146" s="155">
        <f>L79</f>
        <v>0</v>
      </c>
    </row>
    <row r="147" spans="1:12" x14ac:dyDescent="0.2">
      <c r="A147" s="183"/>
      <c r="B147" s="184"/>
      <c r="C147" s="185">
        <v>26511</v>
      </c>
      <c r="D147" s="186">
        <v>44</v>
      </c>
      <c r="E147" s="186">
        <v>4</v>
      </c>
      <c r="F147" s="186">
        <v>119</v>
      </c>
      <c r="G147" s="186"/>
      <c r="H147" s="186" t="s">
        <v>269</v>
      </c>
      <c r="I147" s="187"/>
      <c r="J147" s="187"/>
      <c r="K147" s="187"/>
      <c r="L147" s="188"/>
    </row>
    <row r="148" spans="1:12" hidden="1" x14ac:dyDescent="0.2">
      <c r="A148" s="160"/>
      <c r="B148" s="159"/>
      <c r="C148" s="158"/>
      <c r="D148" s="157"/>
      <c r="E148" s="157"/>
      <c r="F148" s="157"/>
      <c r="G148" s="157"/>
      <c r="H148" s="157"/>
      <c r="I148" s="156"/>
      <c r="J148" s="156"/>
      <c r="K148" s="156"/>
      <c r="L148" s="155"/>
    </row>
    <row r="149" spans="1:12" ht="22.5" x14ac:dyDescent="0.2">
      <c r="A149" s="160"/>
      <c r="B149" s="159" t="s">
        <v>270</v>
      </c>
      <c r="C149" s="158">
        <v>26511</v>
      </c>
      <c r="D149" s="157">
        <v>44</v>
      </c>
      <c r="E149" s="157">
        <v>4</v>
      </c>
      <c r="F149" s="157">
        <v>243</v>
      </c>
      <c r="G149" s="157" t="s">
        <v>269</v>
      </c>
      <c r="H149" s="157" t="s">
        <v>269</v>
      </c>
      <c r="I149" s="156">
        <f>I82</f>
        <v>0</v>
      </c>
      <c r="J149" s="156">
        <f>J82</f>
        <v>0</v>
      </c>
      <c r="K149" s="156">
        <f>K82</f>
        <v>0</v>
      </c>
      <c r="L149" s="155">
        <f>L82</f>
        <v>0</v>
      </c>
    </row>
    <row r="150" spans="1:12" x14ac:dyDescent="0.2">
      <c r="A150" s="183"/>
      <c r="B150" s="184"/>
      <c r="C150" s="185">
        <v>26511</v>
      </c>
      <c r="D150" s="186">
        <v>44</v>
      </c>
      <c r="E150" s="186">
        <v>4</v>
      </c>
      <c r="F150" s="186">
        <v>243</v>
      </c>
      <c r="G150" s="186"/>
      <c r="H150" s="186" t="s">
        <v>269</v>
      </c>
      <c r="I150" s="187"/>
      <c r="J150" s="187"/>
      <c r="K150" s="187"/>
      <c r="L150" s="188"/>
    </row>
    <row r="151" spans="1:12" hidden="1" x14ac:dyDescent="0.2">
      <c r="A151" s="160"/>
      <c r="B151" s="159"/>
      <c r="C151" s="158"/>
      <c r="D151" s="157"/>
      <c r="E151" s="157"/>
      <c r="F151" s="157"/>
      <c r="G151" s="157"/>
      <c r="H151" s="157"/>
      <c r="I151" s="156"/>
      <c r="J151" s="156"/>
      <c r="K151" s="156"/>
      <c r="L151" s="155"/>
    </row>
    <row r="152" spans="1:12" x14ac:dyDescent="0.2">
      <c r="A152" s="160"/>
      <c r="B152" s="159" t="s">
        <v>126</v>
      </c>
      <c r="C152" s="158">
        <v>26511</v>
      </c>
      <c r="D152" s="157">
        <v>44</v>
      </c>
      <c r="E152" s="157">
        <v>4</v>
      </c>
      <c r="F152" s="157">
        <v>244</v>
      </c>
      <c r="G152" s="157" t="s">
        <v>269</v>
      </c>
      <c r="H152" s="157" t="s">
        <v>269</v>
      </c>
      <c r="I152" s="156">
        <f>I85</f>
        <v>1517898.1</v>
      </c>
      <c r="J152" s="156">
        <f>J85</f>
        <v>4447903.66</v>
      </c>
      <c r="K152" s="156">
        <f>K85</f>
        <v>3015111.43</v>
      </c>
      <c r="L152" s="155">
        <f>L85</f>
        <v>0</v>
      </c>
    </row>
    <row r="153" spans="1:12" x14ac:dyDescent="0.2">
      <c r="A153" s="160"/>
      <c r="B153" s="159"/>
      <c r="C153" s="158">
        <v>26511</v>
      </c>
      <c r="D153" s="157">
        <v>44</v>
      </c>
      <c r="E153" s="157">
        <v>4</v>
      </c>
      <c r="F153" s="157">
        <v>244</v>
      </c>
      <c r="G153" s="157" t="s">
        <v>335</v>
      </c>
      <c r="H153" s="157" t="s">
        <v>269</v>
      </c>
      <c r="I153" s="156">
        <v>1517898.1</v>
      </c>
      <c r="J153" s="156">
        <v>4447903.66</v>
      </c>
      <c r="K153" s="156">
        <v>3015111.43</v>
      </c>
      <c r="L153" s="155"/>
    </row>
    <row r="154" spans="1:12" hidden="1" x14ac:dyDescent="0.2">
      <c r="A154" s="160"/>
      <c r="B154" s="159"/>
      <c r="C154" s="158"/>
      <c r="D154" s="157"/>
      <c r="E154" s="157"/>
      <c r="F154" s="157"/>
      <c r="G154" s="157"/>
      <c r="H154" s="157"/>
      <c r="I154" s="156"/>
      <c r="J154" s="156"/>
      <c r="K154" s="156"/>
      <c r="L154" s="155"/>
    </row>
    <row r="155" spans="1:12" x14ac:dyDescent="0.2">
      <c r="A155" s="160"/>
      <c r="B155" s="159" t="s">
        <v>103</v>
      </c>
      <c r="C155" s="158">
        <v>26511</v>
      </c>
      <c r="D155" s="157">
        <v>44</v>
      </c>
      <c r="E155" s="157">
        <v>4</v>
      </c>
      <c r="F155" s="157">
        <v>247</v>
      </c>
      <c r="G155" s="157" t="s">
        <v>269</v>
      </c>
      <c r="H155" s="157" t="s">
        <v>269</v>
      </c>
      <c r="I155" s="156">
        <f>I88</f>
        <v>204403.9</v>
      </c>
      <c r="J155" s="156">
        <f>J88</f>
        <v>1090996.47</v>
      </c>
      <c r="K155" s="156">
        <f>K88</f>
        <v>848283.55</v>
      </c>
      <c r="L155" s="155">
        <f>L88</f>
        <v>0</v>
      </c>
    </row>
    <row r="156" spans="1:12" x14ac:dyDescent="0.2">
      <c r="A156" s="160"/>
      <c r="B156" s="159"/>
      <c r="C156" s="158">
        <v>26511</v>
      </c>
      <c r="D156" s="157">
        <v>44</v>
      </c>
      <c r="E156" s="157">
        <v>4</v>
      </c>
      <c r="F156" s="157">
        <v>247</v>
      </c>
      <c r="G156" s="157" t="s">
        <v>335</v>
      </c>
      <c r="H156" s="157" t="s">
        <v>269</v>
      </c>
      <c r="I156" s="156">
        <v>204403.9</v>
      </c>
      <c r="J156" s="156">
        <v>1090996.47</v>
      </c>
      <c r="K156" s="156">
        <v>848283.55</v>
      </c>
      <c r="L156" s="155"/>
    </row>
    <row r="157" spans="1:12" hidden="1" x14ac:dyDescent="0.2">
      <c r="A157" s="160"/>
      <c r="B157" s="159"/>
      <c r="C157" s="158"/>
      <c r="D157" s="157"/>
      <c r="E157" s="157"/>
      <c r="F157" s="157"/>
      <c r="G157" s="157"/>
      <c r="H157" s="157"/>
      <c r="I157" s="156"/>
      <c r="J157" s="156"/>
      <c r="K157" s="156"/>
      <c r="L157" s="155"/>
    </row>
    <row r="158" spans="1:12" ht="33.75" x14ac:dyDescent="0.2">
      <c r="A158" s="160" t="s">
        <v>284</v>
      </c>
      <c r="B158" s="161" t="s">
        <v>274</v>
      </c>
      <c r="C158" s="158">
        <v>26512</v>
      </c>
      <c r="D158" s="157">
        <v>44</v>
      </c>
      <c r="E158" s="157">
        <v>5</v>
      </c>
      <c r="F158" s="157" t="s">
        <v>269</v>
      </c>
      <c r="G158" s="157" t="s">
        <v>269</v>
      </c>
      <c r="H158" s="157" t="s">
        <v>269</v>
      </c>
      <c r="I158" s="156">
        <f>I159+I162+I165</f>
        <v>0</v>
      </c>
      <c r="J158" s="156">
        <f>J159+J162+J165</f>
        <v>0</v>
      </c>
      <c r="K158" s="156">
        <f>K159+K162+K165</f>
        <v>0</v>
      </c>
      <c r="L158" s="155">
        <f>L159+L162+L165</f>
        <v>0</v>
      </c>
    </row>
    <row r="159" spans="1:12" ht="22.5" x14ac:dyDescent="0.2">
      <c r="A159" s="160"/>
      <c r="B159" s="159" t="s">
        <v>270</v>
      </c>
      <c r="C159" s="158">
        <v>26512</v>
      </c>
      <c r="D159" s="157">
        <v>44</v>
      </c>
      <c r="E159" s="157">
        <v>5</v>
      </c>
      <c r="F159" s="157">
        <v>243</v>
      </c>
      <c r="G159" s="157" t="s">
        <v>269</v>
      </c>
      <c r="H159" s="157" t="s">
        <v>269</v>
      </c>
      <c r="I159" s="156">
        <f>I106</f>
        <v>0</v>
      </c>
      <c r="J159" s="156">
        <f>J106</f>
        <v>0</v>
      </c>
      <c r="K159" s="156">
        <f>K106</f>
        <v>0</v>
      </c>
      <c r="L159" s="155">
        <f>L106</f>
        <v>0</v>
      </c>
    </row>
    <row r="160" spans="1:12" x14ac:dyDescent="0.2">
      <c r="A160" s="183"/>
      <c r="B160" s="184"/>
      <c r="C160" s="185">
        <v>26512</v>
      </c>
      <c r="D160" s="186">
        <v>44</v>
      </c>
      <c r="E160" s="186">
        <v>5</v>
      </c>
      <c r="F160" s="186">
        <v>243</v>
      </c>
      <c r="G160" s="186"/>
      <c r="H160" s="186" t="s">
        <v>269</v>
      </c>
      <c r="I160" s="187"/>
      <c r="J160" s="187"/>
      <c r="K160" s="187"/>
      <c r="L160" s="188"/>
    </row>
    <row r="161" spans="1:12" hidden="1" x14ac:dyDescent="0.2">
      <c r="A161" s="160"/>
      <c r="B161" s="159"/>
      <c r="C161" s="158"/>
      <c r="D161" s="157"/>
      <c r="E161" s="157"/>
      <c r="F161" s="157"/>
      <c r="G161" s="157"/>
      <c r="H161" s="157"/>
      <c r="I161" s="156"/>
      <c r="J161" s="156"/>
      <c r="K161" s="156"/>
      <c r="L161" s="155"/>
    </row>
    <row r="162" spans="1:12" x14ac:dyDescent="0.2">
      <c r="A162" s="160"/>
      <c r="B162" s="159" t="s">
        <v>126</v>
      </c>
      <c r="C162" s="158">
        <v>26512</v>
      </c>
      <c r="D162" s="157">
        <v>44</v>
      </c>
      <c r="E162" s="157">
        <v>5</v>
      </c>
      <c r="F162" s="157">
        <v>244</v>
      </c>
      <c r="G162" s="157" t="s">
        <v>269</v>
      </c>
      <c r="H162" s="157" t="s">
        <v>269</v>
      </c>
      <c r="I162" s="156">
        <f>I109</f>
        <v>0</v>
      </c>
      <c r="J162" s="156">
        <f>J109</f>
        <v>0</v>
      </c>
      <c r="K162" s="156">
        <f>K109</f>
        <v>0</v>
      </c>
      <c r="L162" s="155">
        <f>L109</f>
        <v>0</v>
      </c>
    </row>
    <row r="163" spans="1:12" x14ac:dyDescent="0.2">
      <c r="A163" s="183"/>
      <c r="B163" s="184"/>
      <c r="C163" s="185">
        <v>26512</v>
      </c>
      <c r="D163" s="186">
        <v>44</v>
      </c>
      <c r="E163" s="186">
        <v>5</v>
      </c>
      <c r="F163" s="186">
        <v>244</v>
      </c>
      <c r="G163" s="186"/>
      <c r="H163" s="186" t="s">
        <v>269</v>
      </c>
      <c r="I163" s="187"/>
      <c r="J163" s="187"/>
      <c r="K163" s="187"/>
      <c r="L163" s="188"/>
    </row>
    <row r="164" spans="1:12" hidden="1" x14ac:dyDescent="0.2">
      <c r="A164" s="160"/>
      <c r="B164" s="159"/>
      <c r="C164" s="158"/>
      <c r="D164" s="157"/>
      <c r="E164" s="157"/>
      <c r="F164" s="157"/>
      <c r="G164" s="157"/>
      <c r="H164" s="157"/>
      <c r="I164" s="156"/>
      <c r="J164" s="156"/>
      <c r="K164" s="156"/>
      <c r="L164" s="155"/>
    </row>
    <row r="165" spans="1:12" x14ac:dyDescent="0.2">
      <c r="A165" s="160"/>
      <c r="B165" s="159" t="s">
        <v>103</v>
      </c>
      <c r="C165" s="158">
        <v>26512</v>
      </c>
      <c r="D165" s="157">
        <v>44</v>
      </c>
      <c r="E165" s="157">
        <v>5</v>
      </c>
      <c r="F165" s="157">
        <v>247</v>
      </c>
      <c r="G165" s="157" t="s">
        <v>269</v>
      </c>
      <c r="H165" s="157" t="s">
        <v>269</v>
      </c>
      <c r="I165" s="156">
        <f>I112</f>
        <v>0</v>
      </c>
      <c r="J165" s="156">
        <f>J112</f>
        <v>0</v>
      </c>
      <c r="K165" s="156">
        <f>K112</f>
        <v>0</v>
      </c>
      <c r="L165" s="155">
        <f>L112</f>
        <v>0</v>
      </c>
    </row>
    <row r="166" spans="1:12" x14ac:dyDescent="0.2">
      <c r="A166" s="183"/>
      <c r="B166" s="184"/>
      <c r="C166" s="185">
        <v>26512</v>
      </c>
      <c r="D166" s="186">
        <v>44</v>
      </c>
      <c r="E166" s="186">
        <v>5</v>
      </c>
      <c r="F166" s="186">
        <v>247</v>
      </c>
      <c r="G166" s="186"/>
      <c r="H166" s="186" t="s">
        <v>269</v>
      </c>
      <c r="I166" s="187"/>
      <c r="J166" s="187"/>
      <c r="K166" s="187"/>
      <c r="L166" s="188"/>
    </row>
    <row r="167" spans="1:12" hidden="1" x14ac:dyDescent="0.2">
      <c r="A167" s="160"/>
      <c r="B167" s="159"/>
      <c r="C167" s="158"/>
      <c r="D167" s="157"/>
      <c r="E167" s="157"/>
      <c r="F167" s="157"/>
      <c r="G167" s="157"/>
      <c r="H167" s="157"/>
      <c r="I167" s="156"/>
      <c r="J167" s="156"/>
      <c r="K167" s="156"/>
      <c r="L167" s="155"/>
    </row>
    <row r="168" spans="1:12" ht="22.5" x14ac:dyDescent="0.2">
      <c r="A168" s="160" t="s">
        <v>283</v>
      </c>
      <c r="B168" s="161" t="s">
        <v>282</v>
      </c>
      <c r="C168" s="158">
        <v>26513</v>
      </c>
      <c r="D168" s="157">
        <v>44</v>
      </c>
      <c r="E168" s="157">
        <v>6</v>
      </c>
      <c r="F168" s="157" t="s">
        <v>269</v>
      </c>
      <c r="G168" s="157" t="s">
        <v>269</v>
      </c>
      <c r="H168" s="157" t="s">
        <v>269</v>
      </c>
      <c r="I168" s="156">
        <f>I169</f>
        <v>0</v>
      </c>
      <c r="J168" s="156">
        <f>J169</f>
        <v>0</v>
      </c>
      <c r="K168" s="156">
        <f>K169</f>
        <v>0</v>
      </c>
      <c r="L168" s="155">
        <f>L169</f>
        <v>0</v>
      </c>
    </row>
    <row r="169" spans="1:12" ht="33.75" x14ac:dyDescent="0.2">
      <c r="A169" s="160"/>
      <c r="B169" s="159" t="s">
        <v>100</v>
      </c>
      <c r="C169" s="158">
        <v>26513</v>
      </c>
      <c r="D169" s="157">
        <v>44</v>
      </c>
      <c r="E169" s="157">
        <v>6</v>
      </c>
      <c r="F169" s="157">
        <v>407</v>
      </c>
      <c r="G169" s="157" t="s">
        <v>269</v>
      </c>
      <c r="H169" s="157" t="s">
        <v>269</v>
      </c>
      <c r="I169" s="156">
        <f>I127</f>
        <v>0</v>
      </c>
      <c r="J169" s="156">
        <f>J127</f>
        <v>0</v>
      </c>
      <c r="K169" s="156">
        <f>K127</f>
        <v>0</v>
      </c>
      <c r="L169" s="155">
        <f>L127</f>
        <v>0</v>
      </c>
    </row>
    <row r="170" spans="1:12" x14ac:dyDescent="0.2">
      <c r="A170" s="183"/>
      <c r="B170" s="184"/>
      <c r="C170" s="185">
        <v>26513</v>
      </c>
      <c r="D170" s="186">
        <v>44</v>
      </c>
      <c r="E170" s="186">
        <v>6</v>
      </c>
      <c r="F170" s="186">
        <v>407</v>
      </c>
      <c r="G170" s="186"/>
      <c r="H170" s="186" t="s">
        <v>269</v>
      </c>
      <c r="I170" s="187"/>
      <c r="J170" s="187"/>
      <c r="K170" s="187"/>
      <c r="L170" s="188"/>
    </row>
    <row r="171" spans="1:12" hidden="1" x14ac:dyDescent="0.2">
      <c r="A171" s="160"/>
      <c r="B171" s="159"/>
      <c r="C171" s="158"/>
      <c r="D171" s="157"/>
      <c r="E171" s="157"/>
      <c r="F171" s="157"/>
      <c r="G171" s="157"/>
      <c r="H171" s="157"/>
      <c r="I171" s="156"/>
      <c r="J171" s="156"/>
      <c r="K171" s="156"/>
      <c r="L171" s="155"/>
    </row>
    <row r="172" spans="1:12" x14ac:dyDescent="0.2">
      <c r="A172" s="160" t="s">
        <v>281</v>
      </c>
      <c r="B172" s="161" t="s">
        <v>272</v>
      </c>
      <c r="C172" s="158">
        <v>26514</v>
      </c>
      <c r="D172" s="157">
        <v>44</v>
      </c>
      <c r="E172" s="157">
        <v>2</v>
      </c>
      <c r="F172" s="157" t="s">
        <v>269</v>
      </c>
      <c r="G172" s="157" t="s">
        <v>269</v>
      </c>
      <c r="H172" s="157" t="s">
        <v>269</v>
      </c>
      <c r="I172" s="156">
        <f>I173+I174+I175+I176+I177</f>
        <v>2713151.27</v>
      </c>
      <c r="J172" s="156">
        <f>J173+J174+J175+J176+J177</f>
        <v>4712134.91</v>
      </c>
      <c r="K172" s="156">
        <f>K173+K174+K175+K176+K177</f>
        <v>4741034.91</v>
      </c>
      <c r="L172" s="155">
        <f>L173+L174+L175+L176+L177</f>
        <v>0</v>
      </c>
    </row>
    <row r="173" spans="1:12" ht="33.75" x14ac:dyDescent="0.2">
      <c r="A173" s="160"/>
      <c r="B173" s="159" t="s">
        <v>271</v>
      </c>
      <c r="C173" s="158">
        <v>26514</v>
      </c>
      <c r="D173" s="157">
        <v>44</v>
      </c>
      <c r="E173" s="157">
        <v>2</v>
      </c>
      <c r="F173" s="157">
        <v>119</v>
      </c>
      <c r="G173" s="157" t="s">
        <v>269</v>
      </c>
      <c r="H173" s="157" t="s">
        <v>269</v>
      </c>
      <c r="I173" s="156">
        <f t="shared" ref="I173:L177" si="1">I132</f>
        <v>0</v>
      </c>
      <c r="J173" s="156">
        <f t="shared" si="1"/>
        <v>0</v>
      </c>
      <c r="K173" s="156">
        <f t="shared" si="1"/>
        <v>0</v>
      </c>
      <c r="L173" s="155">
        <f t="shared" si="1"/>
        <v>0</v>
      </c>
    </row>
    <row r="174" spans="1:12" ht="22.5" x14ac:dyDescent="0.2">
      <c r="A174" s="160"/>
      <c r="B174" s="159" t="s">
        <v>270</v>
      </c>
      <c r="C174" s="158">
        <v>26514</v>
      </c>
      <c r="D174" s="157">
        <v>44</v>
      </c>
      <c r="E174" s="157">
        <v>2</v>
      </c>
      <c r="F174" s="157">
        <v>243</v>
      </c>
      <c r="G174" s="157" t="s">
        <v>269</v>
      </c>
      <c r="H174" s="157" t="s">
        <v>269</v>
      </c>
      <c r="I174" s="156">
        <f t="shared" si="1"/>
        <v>0</v>
      </c>
      <c r="J174" s="156">
        <f t="shared" si="1"/>
        <v>0</v>
      </c>
      <c r="K174" s="156">
        <f t="shared" si="1"/>
        <v>0</v>
      </c>
      <c r="L174" s="155">
        <f t="shared" si="1"/>
        <v>0</v>
      </c>
    </row>
    <row r="175" spans="1:12" x14ac:dyDescent="0.2">
      <c r="A175" s="160"/>
      <c r="B175" s="159" t="s">
        <v>126</v>
      </c>
      <c r="C175" s="158">
        <v>26514</v>
      </c>
      <c r="D175" s="157">
        <v>44</v>
      </c>
      <c r="E175" s="157">
        <v>2</v>
      </c>
      <c r="F175" s="157">
        <v>244</v>
      </c>
      <c r="G175" s="157" t="s">
        <v>269</v>
      </c>
      <c r="H175" s="157" t="s">
        <v>269</v>
      </c>
      <c r="I175" s="156">
        <f t="shared" si="1"/>
        <v>2389757.08</v>
      </c>
      <c r="J175" s="156">
        <f t="shared" si="1"/>
        <v>4181034.91</v>
      </c>
      <c r="K175" s="156">
        <f t="shared" si="1"/>
        <v>4181034.91</v>
      </c>
      <c r="L175" s="155">
        <f t="shared" si="1"/>
        <v>0</v>
      </c>
    </row>
    <row r="176" spans="1:12" x14ac:dyDescent="0.2">
      <c r="A176" s="160"/>
      <c r="B176" s="159" t="s">
        <v>103</v>
      </c>
      <c r="C176" s="158">
        <v>26514</v>
      </c>
      <c r="D176" s="157">
        <v>44</v>
      </c>
      <c r="E176" s="157">
        <v>2</v>
      </c>
      <c r="F176" s="157">
        <v>247</v>
      </c>
      <c r="G176" s="157" t="s">
        <v>269</v>
      </c>
      <c r="H176" s="157" t="s">
        <v>269</v>
      </c>
      <c r="I176" s="156">
        <f t="shared" si="1"/>
        <v>323394.19</v>
      </c>
      <c r="J176" s="156">
        <f t="shared" si="1"/>
        <v>531100</v>
      </c>
      <c r="K176" s="156">
        <f t="shared" si="1"/>
        <v>560000</v>
      </c>
      <c r="L176" s="155">
        <f t="shared" si="1"/>
        <v>0</v>
      </c>
    </row>
    <row r="177" spans="1:12" ht="33.75" x14ac:dyDescent="0.2">
      <c r="A177" s="160"/>
      <c r="B177" s="159" t="s">
        <v>100</v>
      </c>
      <c r="C177" s="158">
        <v>26514</v>
      </c>
      <c r="D177" s="157">
        <v>44</v>
      </c>
      <c r="E177" s="157">
        <v>2</v>
      </c>
      <c r="F177" s="157">
        <v>407</v>
      </c>
      <c r="G177" s="157" t="s">
        <v>269</v>
      </c>
      <c r="H177" s="157" t="s">
        <v>269</v>
      </c>
      <c r="I177" s="156">
        <f t="shared" si="1"/>
        <v>0</v>
      </c>
      <c r="J177" s="156">
        <f t="shared" si="1"/>
        <v>0</v>
      </c>
      <c r="K177" s="156">
        <f t="shared" si="1"/>
        <v>0</v>
      </c>
      <c r="L177" s="155">
        <f t="shared" si="1"/>
        <v>0</v>
      </c>
    </row>
    <row r="178" spans="1:12" ht="42.75" x14ac:dyDescent="0.2">
      <c r="A178" s="168" t="s">
        <v>280</v>
      </c>
      <c r="B178" s="167" t="s">
        <v>279</v>
      </c>
      <c r="C178" s="166">
        <v>26600</v>
      </c>
      <c r="D178" s="166">
        <v>223</v>
      </c>
      <c r="E178" s="165" t="s">
        <v>269</v>
      </c>
      <c r="F178" s="165" t="s">
        <v>269</v>
      </c>
      <c r="G178" s="165" t="s">
        <v>269</v>
      </c>
      <c r="H178" s="165" t="s">
        <v>269</v>
      </c>
      <c r="I178" s="164">
        <f>I180+I193+I203</f>
        <v>0</v>
      </c>
      <c r="J178" s="164">
        <f>J180+J193+J203</f>
        <v>0</v>
      </c>
      <c r="K178" s="164">
        <f>K180+K193+K203</f>
        <v>0</v>
      </c>
      <c r="L178" s="163">
        <f>L180+L193+L203</f>
        <v>0</v>
      </c>
    </row>
    <row r="179" spans="1:12" x14ac:dyDescent="0.2">
      <c r="A179" s="160"/>
      <c r="B179" s="161" t="s">
        <v>278</v>
      </c>
      <c r="C179" s="158">
        <v>26610</v>
      </c>
      <c r="D179" s="158">
        <v>223</v>
      </c>
      <c r="E179" s="157" t="s">
        <v>269</v>
      </c>
      <c r="F179" s="157" t="s">
        <v>269</v>
      </c>
      <c r="G179" s="157" t="s">
        <v>269</v>
      </c>
      <c r="H179" s="157" t="s">
        <v>269</v>
      </c>
      <c r="I179" s="157" t="s">
        <v>269</v>
      </c>
      <c r="J179" s="157" t="s">
        <v>269</v>
      </c>
      <c r="K179" s="157" t="s">
        <v>269</v>
      </c>
      <c r="L179" s="162" t="s">
        <v>269</v>
      </c>
    </row>
    <row r="180" spans="1:12" ht="33.75" x14ac:dyDescent="0.2">
      <c r="A180" s="160" t="s">
        <v>277</v>
      </c>
      <c r="B180" s="161" t="s">
        <v>276</v>
      </c>
      <c r="C180" s="158">
        <v>26611</v>
      </c>
      <c r="D180" s="157">
        <v>223</v>
      </c>
      <c r="E180" s="157">
        <v>4</v>
      </c>
      <c r="F180" s="157" t="s">
        <v>269</v>
      </c>
      <c r="G180" s="157" t="s">
        <v>269</v>
      </c>
      <c r="H180" s="157" t="s">
        <v>269</v>
      </c>
      <c r="I180" s="156">
        <f>I181+I184+I187+I190</f>
        <v>0</v>
      </c>
      <c r="J180" s="156">
        <f>J181+J184+J187+J190</f>
        <v>0</v>
      </c>
      <c r="K180" s="156">
        <f>K181+K184+K187+K190</f>
        <v>0</v>
      </c>
      <c r="L180" s="155">
        <f>L181+L184+L187+L190</f>
        <v>0</v>
      </c>
    </row>
    <row r="181" spans="1:12" ht="33.75" x14ac:dyDescent="0.2">
      <c r="A181" s="160"/>
      <c r="B181" s="159" t="s">
        <v>271</v>
      </c>
      <c r="C181" s="158">
        <v>26611</v>
      </c>
      <c r="D181" s="158">
        <v>223</v>
      </c>
      <c r="E181" s="157">
        <v>4</v>
      </c>
      <c r="F181" s="157">
        <v>119</v>
      </c>
      <c r="G181" s="157" t="s">
        <v>269</v>
      </c>
      <c r="H181" s="157" t="s">
        <v>269</v>
      </c>
      <c r="I181" s="156">
        <f>I92</f>
        <v>0</v>
      </c>
      <c r="J181" s="156">
        <f>J92</f>
        <v>0</v>
      </c>
      <c r="K181" s="156">
        <f>K92</f>
        <v>0</v>
      </c>
      <c r="L181" s="155">
        <f>L92</f>
        <v>0</v>
      </c>
    </row>
    <row r="182" spans="1:12" x14ac:dyDescent="0.2">
      <c r="A182" s="183"/>
      <c r="B182" s="184"/>
      <c r="C182" s="185">
        <v>26611</v>
      </c>
      <c r="D182" s="185">
        <v>223</v>
      </c>
      <c r="E182" s="186">
        <v>4</v>
      </c>
      <c r="F182" s="186">
        <v>119</v>
      </c>
      <c r="G182" s="186"/>
      <c r="H182" s="186" t="s">
        <v>269</v>
      </c>
      <c r="I182" s="187"/>
      <c r="J182" s="187"/>
      <c r="K182" s="187"/>
      <c r="L182" s="188"/>
    </row>
    <row r="183" spans="1:12" hidden="1" x14ac:dyDescent="0.2">
      <c r="A183" s="160"/>
      <c r="B183" s="159"/>
      <c r="C183" s="158"/>
      <c r="D183" s="158"/>
      <c r="E183" s="157"/>
      <c r="F183" s="157"/>
      <c r="G183" s="157"/>
      <c r="H183" s="157"/>
      <c r="I183" s="156"/>
      <c r="J183" s="156"/>
      <c r="K183" s="156"/>
      <c r="L183" s="155"/>
    </row>
    <row r="184" spans="1:12" ht="22.5" x14ac:dyDescent="0.2">
      <c r="A184" s="160"/>
      <c r="B184" s="159" t="s">
        <v>270</v>
      </c>
      <c r="C184" s="158">
        <v>26611</v>
      </c>
      <c r="D184" s="157">
        <v>223</v>
      </c>
      <c r="E184" s="157">
        <v>4</v>
      </c>
      <c r="F184" s="157">
        <v>243</v>
      </c>
      <c r="G184" s="157" t="s">
        <v>269</v>
      </c>
      <c r="H184" s="157" t="s">
        <v>269</v>
      </c>
      <c r="I184" s="156">
        <f>I95</f>
        <v>0</v>
      </c>
      <c r="J184" s="156">
        <f>J95</f>
        <v>0</v>
      </c>
      <c r="K184" s="156">
        <f>K95</f>
        <v>0</v>
      </c>
      <c r="L184" s="156">
        <f>L95</f>
        <v>0</v>
      </c>
    </row>
    <row r="185" spans="1:12" x14ac:dyDescent="0.2">
      <c r="A185" s="183"/>
      <c r="B185" s="184"/>
      <c r="C185" s="185">
        <v>26611</v>
      </c>
      <c r="D185" s="186">
        <v>223</v>
      </c>
      <c r="E185" s="186">
        <v>4</v>
      </c>
      <c r="F185" s="186">
        <v>243</v>
      </c>
      <c r="G185" s="186"/>
      <c r="H185" s="186" t="s">
        <v>269</v>
      </c>
      <c r="I185" s="187"/>
      <c r="J185" s="187"/>
      <c r="K185" s="187"/>
      <c r="L185" s="187"/>
    </row>
    <row r="186" spans="1:12" hidden="1" x14ac:dyDescent="0.2">
      <c r="A186" s="160"/>
      <c r="B186" s="159"/>
      <c r="C186" s="158"/>
      <c r="D186" s="157"/>
      <c r="E186" s="157"/>
      <c r="F186" s="157"/>
      <c r="G186" s="157"/>
      <c r="H186" s="157"/>
      <c r="I186" s="156"/>
      <c r="J186" s="156"/>
      <c r="K186" s="156"/>
      <c r="L186" s="156"/>
    </row>
    <row r="187" spans="1:12" x14ac:dyDescent="0.2">
      <c r="A187" s="160"/>
      <c r="B187" s="159" t="s">
        <v>126</v>
      </c>
      <c r="C187" s="158">
        <v>26611</v>
      </c>
      <c r="D187" s="157">
        <v>223</v>
      </c>
      <c r="E187" s="157">
        <v>4</v>
      </c>
      <c r="F187" s="157">
        <v>244</v>
      </c>
      <c r="G187" s="157" t="s">
        <v>269</v>
      </c>
      <c r="H187" s="157" t="s">
        <v>269</v>
      </c>
      <c r="I187" s="156">
        <f>I98</f>
        <v>0</v>
      </c>
      <c r="J187" s="156">
        <f>J98</f>
        <v>0</v>
      </c>
      <c r="K187" s="156">
        <f>K98</f>
        <v>0</v>
      </c>
      <c r="L187" s="155">
        <f>L98</f>
        <v>0</v>
      </c>
    </row>
    <row r="188" spans="1:12" x14ac:dyDescent="0.2">
      <c r="A188" s="183"/>
      <c r="B188" s="184"/>
      <c r="C188" s="185">
        <v>26611</v>
      </c>
      <c r="D188" s="186">
        <v>223</v>
      </c>
      <c r="E188" s="186">
        <v>4</v>
      </c>
      <c r="F188" s="186">
        <v>244</v>
      </c>
      <c r="G188" s="186"/>
      <c r="H188" s="186" t="s">
        <v>269</v>
      </c>
      <c r="I188" s="187"/>
      <c r="J188" s="187"/>
      <c r="K188" s="187"/>
      <c r="L188" s="188"/>
    </row>
    <row r="189" spans="1:12" hidden="1" x14ac:dyDescent="0.2">
      <c r="A189" s="160"/>
      <c r="B189" s="159"/>
      <c r="C189" s="158"/>
      <c r="D189" s="157"/>
      <c r="E189" s="157"/>
      <c r="F189" s="157"/>
      <c r="G189" s="157"/>
      <c r="H189" s="157"/>
      <c r="I189" s="156"/>
      <c r="J189" s="156"/>
      <c r="K189" s="156"/>
      <c r="L189" s="155"/>
    </row>
    <row r="190" spans="1:12" x14ac:dyDescent="0.2">
      <c r="A190" s="160"/>
      <c r="B190" s="159" t="s">
        <v>103</v>
      </c>
      <c r="C190" s="158">
        <v>26611</v>
      </c>
      <c r="D190" s="157">
        <v>223</v>
      </c>
      <c r="E190" s="157">
        <v>4</v>
      </c>
      <c r="F190" s="157">
        <v>247</v>
      </c>
      <c r="G190" s="157" t="s">
        <v>269</v>
      </c>
      <c r="H190" s="157" t="s">
        <v>269</v>
      </c>
      <c r="I190" s="156">
        <f>I101</f>
        <v>0</v>
      </c>
      <c r="J190" s="156">
        <f>J101</f>
        <v>0</v>
      </c>
      <c r="K190" s="156">
        <f>K101</f>
        <v>0</v>
      </c>
      <c r="L190" s="155">
        <f>L101</f>
        <v>0</v>
      </c>
    </row>
    <row r="191" spans="1:12" x14ac:dyDescent="0.2">
      <c r="A191" s="183"/>
      <c r="B191" s="184"/>
      <c r="C191" s="185">
        <v>26611</v>
      </c>
      <c r="D191" s="186">
        <v>223</v>
      </c>
      <c r="E191" s="186">
        <v>4</v>
      </c>
      <c r="F191" s="186">
        <v>247</v>
      </c>
      <c r="G191" s="186"/>
      <c r="H191" s="186" t="s">
        <v>269</v>
      </c>
      <c r="I191" s="187"/>
      <c r="J191" s="187"/>
      <c r="K191" s="187"/>
      <c r="L191" s="188"/>
    </row>
    <row r="192" spans="1:12" hidden="1" x14ac:dyDescent="0.2">
      <c r="A192" s="160"/>
      <c r="B192" s="159"/>
      <c r="C192" s="158"/>
      <c r="D192" s="157"/>
      <c r="E192" s="157"/>
      <c r="F192" s="157"/>
      <c r="G192" s="157"/>
      <c r="H192" s="157"/>
      <c r="I192" s="156"/>
      <c r="J192" s="156"/>
      <c r="K192" s="156"/>
      <c r="L192" s="155"/>
    </row>
    <row r="193" spans="1:12" ht="33.75" x14ac:dyDescent="0.2">
      <c r="A193" s="160" t="s">
        <v>275</v>
      </c>
      <c r="B193" s="161" t="s">
        <v>274</v>
      </c>
      <c r="C193" s="158">
        <v>26612</v>
      </c>
      <c r="D193" s="158">
        <v>223</v>
      </c>
      <c r="E193" s="158">
        <v>5</v>
      </c>
      <c r="F193" s="157" t="s">
        <v>269</v>
      </c>
      <c r="G193" s="157" t="s">
        <v>269</v>
      </c>
      <c r="H193" s="157" t="s">
        <v>269</v>
      </c>
      <c r="I193" s="156">
        <f>I194+I197+I200</f>
        <v>0</v>
      </c>
      <c r="J193" s="156">
        <f>J194+J197+J200</f>
        <v>0</v>
      </c>
      <c r="K193" s="156">
        <f>K194+K197+K200</f>
        <v>0</v>
      </c>
      <c r="L193" s="155">
        <f>L194+L197+L200</f>
        <v>0</v>
      </c>
    </row>
    <row r="194" spans="1:12" ht="22.5" x14ac:dyDescent="0.2">
      <c r="A194" s="160"/>
      <c r="B194" s="159" t="s">
        <v>270</v>
      </c>
      <c r="C194" s="158">
        <v>26612</v>
      </c>
      <c r="D194" s="157">
        <v>223</v>
      </c>
      <c r="E194" s="157">
        <v>5</v>
      </c>
      <c r="F194" s="157">
        <v>243</v>
      </c>
      <c r="G194" s="157" t="s">
        <v>269</v>
      </c>
      <c r="H194" s="157" t="s">
        <v>269</v>
      </c>
      <c r="I194" s="156">
        <f>I116</f>
        <v>0</v>
      </c>
      <c r="J194" s="156">
        <f>J116</f>
        <v>0</v>
      </c>
      <c r="K194" s="156">
        <f>K116</f>
        <v>0</v>
      </c>
      <c r="L194" s="155">
        <f>L116</f>
        <v>0</v>
      </c>
    </row>
    <row r="195" spans="1:12" x14ac:dyDescent="0.2">
      <c r="A195" s="183"/>
      <c r="B195" s="184"/>
      <c r="C195" s="185">
        <v>26612</v>
      </c>
      <c r="D195" s="186">
        <v>223</v>
      </c>
      <c r="E195" s="186">
        <v>5</v>
      </c>
      <c r="F195" s="186">
        <v>243</v>
      </c>
      <c r="G195" s="186"/>
      <c r="H195" s="186" t="s">
        <v>269</v>
      </c>
      <c r="I195" s="187"/>
      <c r="J195" s="187"/>
      <c r="K195" s="187"/>
      <c r="L195" s="188"/>
    </row>
    <row r="196" spans="1:12" hidden="1" x14ac:dyDescent="0.2">
      <c r="A196" s="160"/>
      <c r="B196" s="159"/>
      <c r="C196" s="158"/>
      <c r="D196" s="157"/>
      <c r="E196" s="157"/>
      <c r="F196" s="157"/>
      <c r="G196" s="157"/>
      <c r="H196" s="157"/>
      <c r="I196" s="156"/>
      <c r="J196" s="156"/>
      <c r="K196" s="156"/>
      <c r="L196" s="155"/>
    </row>
    <row r="197" spans="1:12" x14ac:dyDescent="0.2">
      <c r="A197" s="160"/>
      <c r="B197" s="159" t="s">
        <v>126</v>
      </c>
      <c r="C197" s="158">
        <v>26612</v>
      </c>
      <c r="D197" s="158">
        <v>223</v>
      </c>
      <c r="E197" s="157">
        <v>5</v>
      </c>
      <c r="F197" s="157">
        <v>244</v>
      </c>
      <c r="G197" s="157" t="s">
        <v>269</v>
      </c>
      <c r="H197" s="157" t="s">
        <v>269</v>
      </c>
      <c r="I197" s="156">
        <f>I119</f>
        <v>0</v>
      </c>
      <c r="J197" s="156">
        <f>J119</f>
        <v>0</v>
      </c>
      <c r="K197" s="156">
        <f>K119</f>
        <v>0</v>
      </c>
      <c r="L197" s="155">
        <f>L119</f>
        <v>0</v>
      </c>
    </row>
    <row r="198" spans="1:12" x14ac:dyDescent="0.2">
      <c r="A198" s="183"/>
      <c r="B198" s="184"/>
      <c r="C198" s="185">
        <v>26612</v>
      </c>
      <c r="D198" s="185">
        <v>223</v>
      </c>
      <c r="E198" s="186">
        <v>5</v>
      </c>
      <c r="F198" s="186">
        <v>244</v>
      </c>
      <c r="G198" s="186"/>
      <c r="H198" s="186" t="s">
        <v>269</v>
      </c>
      <c r="I198" s="187"/>
      <c r="J198" s="187"/>
      <c r="K198" s="187"/>
      <c r="L198" s="188"/>
    </row>
    <row r="199" spans="1:12" hidden="1" x14ac:dyDescent="0.2">
      <c r="A199" s="160"/>
      <c r="B199" s="159"/>
      <c r="C199" s="158"/>
      <c r="D199" s="158"/>
      <c r="E199" s="157"/>
      <c r="F199" s="157"/>
      <c r="G199" s="157"/>
      <c r="H199" s="157"/>
      <c r="I199" s="156"/>
      <c r="J199" s="156"/>
      <c r="K199" s="156"/>
      <c r="L199" s="155"/>
    </row>
    <row r="200" spans="1:12" x14ac:dyDescent="0.2">
      <c r="A200" s="160"/>
      <c r="B200" s="159" t="s">
        <v>103</v>
      </c>
      <c r="C200" s="158">
        <v>26612</v>
      </c>
      <c r="D200" s="158">
        <v>223</v>
      </c>
      <c r="E200" s="157">
        <v>5</v>
      </c>
      <c r="F200" s="157">
        <v>247</v>
      </c>
      <c r="G200" s="157" t="s">
        <v>269</v>
      </c>
      <c r="H200" s="157" t="s">
        <v>269</v>
      </c>
      <c r="I200" s="156">
        <f>I122</f>
        <v>0</v>
      </c>
      <c r="J200" s="156">
        <f>J122</f>
        <v>0</v>
      </c>
      <c r="K200" s="156">
        <f>K122</f>
        <v>0</v>
      </c>
      <c r="L200" s="155">
        <f>L122</f>
        <v>0</v>
      </c>
    </row>
    <row r="201" spans="1:12" x14ac:dyDescent="0.2">
      <c r="A201" s="183"/>
      <c r="B201" s="184"/>
      <c r="C201" s="185">
        <v>26612</v>
      </c>
      <c r="D201" s="185">
        <v>223</v>
      </c>
      <c r="E201" s="186">
        <v>5</v>
      </c>
      <c r="F201" s="186">
        <v>247</v>
      </c>
      <c r="G201" s="186"/>
      <c r="H201" s="186" t="s">
        <v>269</v>
      </c>
      <c r="I201" s="187"/>
      <c r="J201" s="187"/>
      <c r="K201" s="187"/>
      <c r="L201" s="188"/>
    </row>
    <row r="202" spans="1:12" hidden="1" x14ac:dyDescent="0.2">
      <c r="A202" s="160"/>
      <c r="B202" s="159"/>
      <c r="C202" s="158"/>
      <c r="D202" s="158"/>
      <c r="E202" s="157"/>
      <c r="F202" s="157"/>
      <c r="G202" s="157"/>
      <c r="H202" s="157"/>
      <c r="I202" s="156"/>
      <c r="J202" s="156"/>
      <c r="K202" s="156"/>
      <c r="L202" s="155"/>
    </row>
    <row r="203" spans="1:12" x14ac:dyDescent="0.2">
      <c r="A203" s="160" t="s">
        <v>273</v>
      </c>
      <c r="B203" s="161" t="s">
        <v>272</v>
      </c>
      <c r="C203" s="158">
        <v>26613</v>
      </c>
      <c r="D203" s="157">
        <v>223</v>
      </c>
      <c r="E203" s="157">
        <v>2</v>
      </c>
      <c r="F203" s="157" t="s">
        <v>269</v>
      </c>
      <c r="G203" s="157" t="s">
        <v>269</v>
      </c>
      <c r="H203" s="157" t="s">
        <v>269</v>
      </c>
      <c r="I203" s="156">
        <f>I204+I205+I206+I207+I208</f>
        <v>0</v>
      </c>
      <c r="J203" s="156">
        <f>J204+J205+J206+J207+J208</f>
        <v>0</v>
      </c>
      <c r="K203" s="156">
        <f>K204+K205+K206+K207+K208</f>
        <v>0</v>
      </c>
      <c r="L203" s="155">
        <f>L204+L205+L206+L207+L208</f>
        <v>0</v>
      </c>
    </row>
    <row r="204" spans="1:12" ht="33.75" x14ac:dyDescent="0.2">
      <c r="A204" s="160"/>
      <c r="B204" s="159" t="s">
        <v>271</v>
      </c>
      <c r="C204" s="158">
        <v>26613</v>
      </c>
      <c r="D204" s="158">
        <v>223</v>
      </c>
      <c r="E204" s="157">
        <v>2</v>
      </c>
      <c r="F204" s="157">
        <v>119</v>
      </c>
      <c r="G204" s="157" t="s">
        <v>269</v>
      </c>
      <c r="H204" s="157" t="s">
        <v>269</v>
      </c>
      <c r="I204" s="156">
        <f t="shared" ref="I204:L208" si="2">I138</f>
        <v>0</v>
      </c>
      <c r="J204" s="156">
        <f t="shared" si="2"/>
        <v>0</v>
      </c>
      <c r="K204" s="156">
        <f t="shared" si="2"/>
        <v>0</v>
      </c>
      <c r="L204" s="155">
        <f t="shared" si="2"/>
        <v>0</v>
      </c>
    </row>
    <row r="205" spans="1:12" ht="22.5" x14ac:dyDescent="0.2">
      <c r="A205" s="160"/>
      <c r="B205" s="159" t="s">
        <v>270</v>
      </c>
      <c r="C205" s="158">
        <v>26613</v>
      </c>
      <c r="D205" s="157">
        <v>223</v>
      </c>
      <c r="E205" s="157">
        <v>2</v>
      </c>
      <c r="F205" s="157">
        <v>243</v>
      </c>
      <c r="G205" s="157" t="s">
        <v>269</v>
      </c>
      <c r="H205" s="157" t="s">
        <v>269</v>
      </c>
      <c r="I205" s="156">
        <f t="shared" si="2"/>
        <v>0</v>
      </c>
      <c r="J205" s="156">
        <f t="shared" si="2"/>
        <v>0</v>
      </c>
      <c r="K205" s="156">
        <f t="shared" si="2"/>
        <v>0</v>
      </c>
      <c r="L205" s="155">
        <f t="shared" si="2"/>
        <v>0</v>
      </c>
    </row>
    <row r="206" spans="1:12" x14ac:dyDescent="0.2">
      <c r="A206" s="160"/>
      <c r="B206" s="159" t="s">
        <v>126</v>
      </c>
      <c r="C206" s="158">
        <v>26613</v>
      </c>
      <c r="D206" s="158">
        <v>223</v>
      </c>
      <c r="E206" s="157">
        <v>2</v>
      </c>
      <c r="F206" s="157">
        <v>244</v>
      </c>
      <c r="G206" s="157" t="s">
        <v>269</v>
      </c>
      <c r="H206" s="157" t="s">
        <v>269</v>
      </c>
      <c r="I206" s="156">
        <f t="shared" si="2"/>
        <v>0</v>
      </c>
      <c r="J206" s="156">
        <f t="shared" si="2"/>
        <v>0</v>
      </c>
      <c r="K206" s="156">
        <f t="shared" si="2"/>
        <v>0</v>
      </c>
      <c r="L206" s="155">
        <f t="shared" si="2"/>
        <v>0</v>
      </c>
    </row>
    <row r="207" spans="1:12" x14ac:dyDescent="0.2">
      <c r="A207" s="160"/>
      <c r="B207" s="159" t="s">
        <v>103</v>
      </c>
      <c r="C207" s="158">
        <v>26613</v>
      </c>
      <c r="D207" s="158">
        <v>223</v>
      </c>
      <c r="E207" s="157">
        <v>2</v>
      </c>
      <c r="F207" s="157">
        <v>247</v>
      </c>
      <c r="G207" s="157" t="s">
        <v>269</v>
      </c>
      <c r="H207" s="157" t="s">
        <v>269</v>
      </c>
      <c r="I207" s="156">
        <f t="shared" si="2"/>
        <v>0</v>
      </c>
      <c r="J207" s="156">
        <f t="shared" si="2"/>
        <v>0</v>
      </c>
      <c r="K207" s="156">
        <f t="shared" si="2"/>
        <v>0</v>
      </c>
      <c r="L207" s="155">
        <f t="shared" si="2"/>
        <v>0</v>
      </c>
    </row>
    <row r="208" spans="1:12" ht="33.75" x14ac:dyDescent="0.2">
      <c r="A208" s="160"/>
      <c r="B208" s="159" t="s">
        <v>100</v>
      </c>
      <c r="C208" s="158">
        <v>26613</v>
      </c>
      <c r="D208" s="157">
        <v>223</v>
      </c>
      <c r="E208" s="157">
        <v>2</v>
      </c>
      <c r="F208" s="157">
        <v>407</v>
      </c>
      <c r="G208" s="157" t="s">
        <v>269</v>
      </c>
      <c r="H208" s="157" t="s">
        <v>269</v>
      </c>
      <c r="I208" s="156">
        <f t="shared" si="2"/>
        <v>0</v>
      </c>
      <c r="J208" s="156">
        <f t="shared" si="2"/>
        <v>0</v>
      </c>
      <c r="K208" s="156">
        <f t="shared" si="2"/>
        <v>0</v>
      </c>
      <c r="L208" s="155">
        <f t="shared" si="2"/>
        <v>0</v>
      </c>
    </row>
  </sheetData>
  <mergeCells count="2">
    <mergeCell ref="B2:K2"/>
    <mergeCell ref="B3:J3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1"/>
  <sheetViews>
    <sheetView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 x14ac:dyDescent="0.25"/>
  <cols>
    <col min="1" max="1" width="57.140625" style="4" customWidth="1"/>
    <col min="2" max="2" width="8.140625" style="47" customWidth="1"/>
    <col min="3" max="3" width="13.42578125" style="4" customWidth="1"/>
    <col min="4" max="4" width="10.5703125" style="5" customWidth="1"/>
    <col min="5" max="5" width="11.28515625" style="4" customWidth="1"/>
    <col min="6" max="6" width="14.28515625" style="4" customWidth="1"/>
    <col min="7" max="7" width="14.140625" style="4" customWidth="1"/>
    <col min="8" max="9" width="15.85546875" style="4" customWidth="1"/>
    <col min="10" max="13" width="18.42578125" style="4" customWidth="1"/>
    <col min="14" max="16" width="17.42578125" style="4" customWidth="1"/>
    <col min="17" max="16384" width="9.140625" style="4"/>
  </cols>
  <sheetData>
    <row r="1" spans="1:16" ht="6" customHeight="1" x14ac:dyDescent="0.25">
      <c r="A1" s="115"/>
      <c r="B1" s="127"/>
      <c r="C1" s="126"/>
      <c r="D1" s="115"/>
      <c r="E1" s="115"/>
      <c r="F1" s="115"/>
      <c r="G1" s="115"/>
      <c r="H1" s="115"/>
      <c r="I1" s="115"/>
      <c r="J1" s="124"/>
      <c r="K1" s="124"/>
      <c r="L1" s="124"/>
      <c r="M1" s="123"/>
      <c r="N1" s="123"/>
      <c r="O1" s="123"/>
      <c r="P1" s="122"/>
    </row>
    <row r="2" spans="1:16" ht="15" customHeight="1" x14ac:dyDescent="0.25">
      <c r="A2" s="362" t="s">
        <v>345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</row>
    <row r="3" spans="1:16" x14ac:dyDescent="0.25">
      <c r="A3" s="120"/>
      <c r="B3" s="121"/>
      <c r="C3" s="120"/>
      <c r="D3" s="120"/>
      <c r="E3" s="118"/>
      <c r="F3" s="118"/>
      <c r="G3" s="118"/>
      <c r="H3" s="118"/>
      <c r="I3" s="118"/>
      <c r="J3" s="117"/>
      <c r="K3" s="117"/>
      <c r="L3" s="117"/>
      <c r="M3" s="366"/>
      <c r="N3" s="366"/>
      <c r="O3" s="195"/>
      <c r="P3" s="115"/>
    </row>
    <row r="4" spans="1:16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73" t="s">
        <v>344</v>
      </c>
      <c r="F4" s="373" t="s">
        <v>343</v>
      </c>
      <c r="G4" s="373" t="s">
        <v>342</v>
      </c>
      <c r="H4" s="373" t="s">
        <v>341</v>
      </c>
      <c r="I4" s="373" t="s">
        <v>340</v>
      </c>
      <c r="J4" s="358" t="s">
        <v>253</v>
      </c>
      <c r="K4" s="359"/>
      <c r="L4" s="359"/>
      <c r="M4" s="359"/>
      <c r="N4" s="359"/>
      <c r="O4" s="359"/>
      <c r="P4" s="360"/>
    </row>
    <row r="5" spans="1:16" ht="105.75" customHeight="1" x14ac:dyDescent="0.25">
      <c r="A5" s="363"/>
      <c r="B5" s="363"/>
      <c r="C5" s="363"/>
      <c r="D5" s="370"/>
      <c r="E5" s="373"/>
      <c r="F5" s="373"/>
      <c r="G5" s="373"/>
      <c r="H5" s="373"/>
      <c r="I5" s="373"/>
      <c r="J5" s="367" t="s">
        <v>339</v>
      </c>
      <c r="K5" s="367" t="s">
        <v>338</v>
      </c>
      <c r="L5" s="367" t="s">
        <v>337</v>
      </c>
      <c r="M5" s="356" t="s">
        <v>336</v>
      </c>
      <c r="N5" s="357"/>
      <c r="O5" s="374" t="s">
        <v>250</v>
      </c>
      <c r="P5" s="374" t="s">
        <v>249</v>
      </c>
    </row>
    <row r="6" spans="1:16" ht="18.75" customHeight="1" x14ac:dyDescent="0.25">
      <c r="A6" s="363"/>
      <c r="B6" s="363"/>
      <c r="C6" s="363"/>
      <c r="D6" s="371"/>
      <c r="E6" s="373"/>
      <c r="F6" s="373"/>
      <c r="G6" s="373"/>
      <c r="H6" s="373"/>
      <c r="I6" s="373"/>
      <c r="J6" s="368"/>
      <c r="K6" s="368"/>
      <c r="L6" s="368"/>
      <c r="M6" s="111" t="s">
        <v>244</v>
      </c>
      <c r="N6" s="111" t="s">
        <v>243</v>
      </c>
      <c r="O6" s="375"/>
      <c r="P6" s="375"/>
    </row>
    <row r="7" spans="1:16" x14ac:dyDescent="0.25">
      <c r="A7" s="194">
        <v>1</v>
      </c>
      <c r="B7" s="194">
        <v>2</v>
      </c>
      <c r="C7" s="194">
        <v>3</v>
      </c>
      <c r="D7" s="194">
        <v>4</v>
      </c>
      <c r="E7" s="194">
        <v>5</v>
      </c>
      <c r="F7" s="194">
        <v>6</v>
      </c>
      <c r="G7" s="194">
        <v>7</v>
      </c>
      <c r="H7" s="194">
        <v>8</v>
      </c>
      <c r="I7" s="194">
        <v>9</v>
      </c>
      <c r="J7" s="194">
        <v>10</v>
      </c>
      <c r="K7" s="194">
        <v>11</v>
      </c>
      <c r="L7" s="194">
        <v>12</v>
      </c>
      <c r="M7" s="194">
        <v>13</v>
      </c>
      <c r="N7" s="194">
        <v>14</v>
      </c>
      <c r="O7" s="194">
        <v>15</v>
      </c>
      <c r="P7" s="194">
        <v>16</v>
      </c>
    </row>
    <row r="8" spans="1:16" x14ac:dyDescent="0.25">
      <c r="A8" s="71" t="s">
        <v>238</v>
      </c>
      <c r="B8" s="90" t="s">
        <v>237</v>
      </c>
      <c r="C8" s="103" t="s">
        <v>236</v>
      </c>
      <c r="D8" s="75" t="s">
        <v>89</v>
      </c>
      <c r="E8" s="201"/>
      <c r="F8" s="201"/>
      <c r="G8" s="201"/>
      <c r="H8" s="201"/>
      <c r="I8" s="201">
        <f t="shared" ref="I8:I14" si="0">SUM(J8:M8)+SUM(O8:P8)</f>
        <v>95893781.810000002</v>
      </c>
      <c r="J8" s="69">
        <f>0+J25</f>
        <v>5720328.9800000004</v>
      </c>
      <c r="K8" s="69">
        <f>0+K58</f>
        <v>336179</v>
      </c>
      <c r="L8" s="69">
        <f>0+L58</f>
        <v>0</v>
      </c>
      <c r="M8" s="69">
        <f>0+M9+M25+M45+M58+M83+M87</f>
        <v>89837273.829999998</v>
      </c>
      <c r="N8" s="69">
        <f>0+N58</f>
        <v>24824012</v>
      </c>
      <c r="O8" s="69">
        <f>0+O25</f>
        <v>0</v>
      </c>
      <c r="P8" s="69">
        <f>0+P9+P25+P58</f>
        <v>0</v>
      </c>
    </row>
    <row r="9" spans="1:16" ht="35.25" customHeight="1" x14ac:dyDescent="0.25">
      <c r="A9" s="85" t="s">
        <v>235</v>
      </c>
      <c r="B9" s="90" t="s">
        <v>234</v>
      </c>
      <c r="C9" s="99">
        <v>120</v>
      </c>
      <c r="D9" s="64" t="s">
        <v>89</v>
      </c>
      <c r="E9" s="217"/>
      <c r="F9" s="217"/>
      <c r="G9" s="217"/>
      <c r="H9" s="217"/>
      <c r="I9" s="203">
        <f t="shared" si="0"/>
        <v>0</v>
      </c>
      <c r="J9" s="100" t="s">
        <v>89</v>
      </c>
      <c r="K9" s="96" t="s">
        <v>89</v>
      </c>
      <c r="L9" s="96" t="s">
        <v>89</v>
      </c>
      <c r="M9" s="63">
        <f>0+M10+M13+M16+M19+M22</f>
        <v>0</v>
      </c>
      <c r="N9" s="96" t="s">
        <v>89</v>
      </c>
      <c r="O9" s="96" t="s">
        <v>89</v>
      </c>
      <c r="P9" s="63">
        <f>0+P13+P16+P19+P22</f>
        <v>0</v>
      </c>
    </row>
    <row r="10" spans="1:16" ht="30" x14ac:dyDescent="0.25">
      <c r="A10" s="209" t="s">
        <v>233</v>
      </c>
      <c r="B10" s="205" t="s">
        <v>232</v>
      </c>
      <c r="C10" s="214">
        <v>120</v>
      </c>
      <c r="D10" s="198">
        <v>121</v>
      </c>
      <c r="E10" s="197"/>
      <c r="F10" s="197"/>
      <c r="G10" s="197"/>
      <c r="H10" s="197"/>
      <c r="I10" s="197">
        <f t="shared" si="0"/>
        <v>0</v>
      </c>
      <c r="J10" s="197" t="s">
        <v>89</v>
      </c>
      <c r="K10" s="197" t="s">
        <v>89</v>
      </c>
      <c r="L10" s="197" t="s">
        <v>89</v>
      </c>
      <c r="M10" s="196">
        <f>SUM(M11:M12)</f>
        <v>0</v>
      </c>
      <c r="N10" s="197" t="s">
        <v>89</v>
      </c>
      <c r="O10" s="197" t="s">
        <v>89</v>
      </c>
      <c r="P10" s="197" t="s">
        <v>89</v>
      </c>
    </row>
    <row r="11" spans="1:16" x14ac:dyDescent="0.25">
      <c r="A11" s="227"/>
      <c r="B11" s="226">
        <v>1110</v>
      </c>
      <c r="C11" s="230">
        <v>120</v>
      </c>
      <c r="D11" s="221">
        <v>121</v>
      </c>
      <c r="E11" s="222"/>
      <c r="F11" s="222"/>
      <c r="G11" s="222"/>
      <c r="H11" s="222"/>
      <c r="I11" s="222">
        <f t="shared" si="0"/>
        <v>0</v>
      </c>
      <c r="J11" s="223"/>
      <c r="K11" s="223"/>
      <c r="L11" s="223"/>
      <c r="M11" s="224"/>
      <c r="N11" s="223"/>
      <c r="O11" s="223"/>
      <c r="P11" s="223"/>
    </row>
    <row r="12" spans="1:16" hidden="1" x14ac:dyDescent="0.25">
      <c r="A12" s="80"/>
      <c r="B12" s="90"/>
      <c r="C12" s="99"/>
      <c r="D12" s="64"/>
      <c r="E12" s="61"/>
      <c r="F12" s="61"/>
      <c r="G12" s="61"/>
      <c r="H12" s="61"/>
      <c r="I12" s="61">
        <f t="shared" si="0"/>
        <v>0</v>
      </c>
      <c r="J12" s="61"/>
      <c r="K12" s="61"/>
      <c r="L12" s="61"/>
      <c r="M12" s="133"/>
      <c r="N12" s="61"/>
      <c r="O12" s="61"/>
      <c r="P12" s="61"/>
    </row>
    <row r="13" spans="1:16" x14ac:dyDescent="0.25">
      <c r="A13" s="209" t="s">
        <v>231</v>
      </c>
      <c r="B13" s="205" t="s">
        <v>230</v>
      </c>
      <c r="C13" s="214">
        <v>120</v>
      </c>
      <c r="D13" s="198">
        <v>123</v>
      </c>
      <c r="E13" s="197"/>
      <c r="F13" s="197"/>
      <c r="G13" s="197"/>
      <c r="H13" s="197"/>
      <c r="I13" s="197">
        <f t="shared" si="0"/>
        <v>0</v>
      </c>
      <c r="J13" s="197" t="s">
        <v>89</v>
      </c>
      <c r="K13" s="197" t="s">
        <v>89</v>
      </c>
      <c r="L13" s="197" t="s">
        <v>89</v>
      </c>
      <c r="M13" s="196">
        <f>SUM(M14:M15)</f>
        <v>0</v>
      </c>
      <c r="N13" s="197" t="s">
        <v>89</v>
      </c>
      <c r="O13" s="197" t="s">
        <v>89</v>
      </c>
      <c r="P13" s="196">
        <f>SUM(P14:P15)</f>
        <v>0</v>
      </c>
    </row>
    <row r="14" spans="1:16" x14ac:dyDescent="0.25">
      <c r="A14" s="227"/>
      <c r="B14" s="226">
        <v>1120</v>
      </c>
      <c r="C14" s="230">
        <v>120</v>
      </c>
      <c r="D14" s="221">
        <v>123</v>
      </c>
      <c r="E14" s="222"/>
      <c r="F14" s="222"/>
      <c r="G14" s="222"/>
      <c r="H14" s="222"/>
      <c r="I14" s="222">
        <f t="shared" si="0"/>
        <v>0</v>
      </c>
      <c r="J14" s="223"/>
      <c r="K14" s="223"/>
      <c r="L14" s="223"/>
      <c r="M14" s="224"/>
      <c r="N14" s="223"/>
      <c r="O14" s="223"/>
      <c r="P14" s="224"/>
    </row>
    <row r="15" spans="1:16" hidden="1" x14ac:dyDescent="0.25">
      <c r="A15" s="80"/>
      <c r="B15" s="90"/>
      <c r="C15" s="99"/>
      <c r="D15" s="64"/>
      <c r="E15" s="61"/>
      <c r="F15" s="61"/>
      <c r="G15" s="61"/>
      <c r="H15" s="61"/>
      <c r="I15" s="61"/>
      <c r="J15" s="61"/>
      <c r="K15" s="61"/>
      <c r="L15" s="61"/>
      <c r="M15" s="133"/>
      <c r="N15" s="61"/>
      <c r="O15" s="61"/>
      <c r="P15" s="61"/>
    </row>
    <row r="16" spans="1:16" x14ac:dyDescent="0.25">
      <c r="A16" s="209" t="s">
        <v>263</v>
      </c>
      <c r="B16" s="205">
        <v>1130</v>
      </c>
      <c r="C16" s="214">
        <v>120</v>
      </c>
      <c r="D16" s="198">
        <v>124</v>
      </c>
      <c r="E16" s="197"/>
      <c r="F16" s="197"/>
      <c r="G16" s="197"/>
      <c r="H16" s="197"/>
      <c r="I16" s="197">
        <f t="shared" ref="I16:I47" si="1">SUM(J16:M16)+SUM(O16:P16)</f>
        <v>0</v>
      </c>
      <c r="J16" s="197" t="s">
        <v>89</v>
      </c>
      <c r="K16" s="197" t="s">
        <v>89</v>
      </c>
      <c r="L16" s="197" t="s">
        <v>89</v>
      </c>
      <c r="M16" s="196">
        <f>SUM(M17:M18)</f>
        <v>0</v>
      </c>
      <c r="N16" s="197" t="s">
        <v>89</v>
      </c>
      <c r="O16" s="197" t="s">
        <v>89</v>
      </c>
      <c r="P16" s="196">
        <f>SUM(P17:P18)</f>
        <v>0</v>
      </c>
    </row>
    <row r="17" spans="1:16" x14ac:dyDescent="0.25">
      <c r="A17" s="227"/>
      <c r="B17" s="226">
        <v>1130</v>
      </c>
      <c r="C17" s="230">
        <v>120</v>
      </c>
      <c r="D17" s="221">
        <v>124</v>
      </c>
      <c r="E17" s="222"/>
      <c r="F17" s="222"/>
      <c r="G17" s="222"/>
      <c r="H17" s="222"/>
      <c r="I17" s="222">
        <f t="shared" si="1"/>
        <v>0</v>
      </c>
      <c r="J17" s="223"/>
      <c r="K17" s="223"/>
      <c r="L17" s="223"/>
      <c r="M17" s="224"/>
      <c r="N17" s="223"/>
      <c r="O17" s="223"/>
      <c r="P17" s="224"/>
    </row>
    <row r="18" spans="1:16" hidden="1" x14ac:dyDescent="0.25">
      <c r="A18" s="80"/>
      <c r="B18" s="90"/>
      <c r="C18" s="99"/>
      <c r="D18" s="64"/>
      <c r="E18" s="61"/>
      <c r="F18" s="61"/>
      <c r="G18" s="61"/>
      <c r="H18" s="61"/>
      <c r="I18" s="61">
        <f t="shared" si="1"/>
        <v>0</v>
      </c>
      <c r="J18" s="61"/>
      <c r="K18" s="61"/>
      <c r="L18" s="61"/>
      <c r="M18" s="133"/>
      <c r="N18" s="61"/>
      <c r="O18" s="61"/>
      <c r="P18" s="133"/>
    </row>
    <row r="19" spans="1:16" ht="45" x14ac:dyDescent="0.25">
      <c r="A19" s="209" t="s">
        <v>228</v>
      </c>
      <c r="B19" s="205">
        <v>1140</v>
      </c>
      <c r="C19" s="214">
        <v>120</v>
      </c>
      <c r="D19" s="198">
        <v>128</v>
      </c>
      <c r="E19" s="197"/>
      <c r="F19" s="197"/>
      <c r="G19" s="197"/>
      <c r="H19" s="197"/>
      <c r="I19" s="197">
        <f t="shared" si="1"/>
        <v>0</v>
      </c>
      <c r="J19" s="197" t="s">
        <v>89</v>
      </c>
      <c r="K19" s="197" t="s">
        <v>89</v>
      </c>
      <c r="L19" s="197" t="s">
        <v>89</v>
      </c>
      <c r="M19" s="196">
        <f>SUM(M20:M21)</f>
        <v>0</v>
      </c>
      <c r="N19" s="197" t="s">
        <v>89</v>
      </c>
      <c r="O19" s="197" t="s">
        <v>89</v>
      </c>
      <c r="P19" s="196">
        <f>SUM(P20:P21)</f>
        <v>0</v>
      </c>
    </row>
    <row r="20" spans="1:16" x14ac:dyDescent="0.25">
      <c r="A20" s="227"/>
      <c r="B20" s="226">
        <v>1140</v>
      </c>
      <c r="C20" s="230">
        <v>120</v>
      </c>
      <c r="D20" s="221">
        <v>128</v>
      </c>
      <c r="E20" s="222"/>
      <c r="F20" s="222"/>
      <c r="G20" s="222"/>
      <c r="H20" s="222"/>
      <c r="I20" s="222">
        <f t="shared" si="1"/>
        <v>0</v>
      </c>
      <c r="J20" s="223"/>
      <c r="K20" s="223"/>
      <c r="L20" s="223"/>
      <c r="M20" s="224"/>
      <c r="N20" s="223"/>
      <c r="O20" s="223"/>
      <c r="P20" s="224"/>
    </row>
    <row r="21" spans="1:16" hidden="1" x14ac:dyDescent="0.25">
      <c r="A21" s="80"/>
      <c r="B21" s="90"/>
      <c r="C21" s="99"/>
      <c r="D21" s="64"/>
      <c r="E21" s="61"/>
      <c r="F21" s="61"/>
      <c r="G21" s="61"/>
      <c r="H21" s="61"/>
      <c r="I21" s="61">
        <f t="shared" si="1"/>
        <v>0</v>
      </c>
      <c r="J21" s="61"/>
      <c r="K21" s="61"/>
      <c r="L21" s="61"/>
      <c r="M21" s="133"/>
      <c r="N21" s="61"/>
      <c r="O21" s="61"/>
      <c r="P21" s="133"/>
    </row>
    <row r="22" spans="1:16" x14ac:dyDescent="0.25">
      <c r="A22" s="209" t="s">
        <v>227</v>
      </c>
      <c r="B22" s="205">
        <v>1150</v>
      </c>
      <c r="C22" s="214">
        <v>120</v>
      </c>
      <c r="D22" s="198">
        <v>129</v>
      </c>
      <c r="E22" s="197"/>
      <c r="F22" s="197"/>
      <c r="G22" s="197"/>
      <c r="H22" s="197"/>
      <c r="I22" s="197">
        <f t="shared" si="1"/>
        <v>0</v>
      </c>
      <c r="J22" s="197" t="s">
        <v>89</v>
      </c>
      <c r="K22" s="197" t="s">
        <v>89</v>
      </c>
      <c r="L22" s="197" t="s">
        <v>89</v>
      </c>
      <c r="M22" s="196">
        <f>SUM(M23:M24)</f>
        <v>0</v>
      </c>
      <c r="N22" s="197" t="s">
        <v>89</v>
      </c>
      <c r="O22" s="197" t="s">
        <v>89</v>
      </c>
      <c r="P22" s="196">
        <f>SUM(P23:P24)</f>
        <v>0</v>
      </c>
    </row>
    <row r="23" spans="1:16" x14ac:dyDescent="0.25">
      <c r="A23" s="227"/>
      <c r="B23" s="226">
        <v>1150</v>
      </c>
      <c r="C23" s="230">
        <v>120</v>
      </c>
      <c r="D23" s="221">
        <v>129</v>
      </c>
      <c r="E23" s="222"/>
      <c r="F23" s="222"/>
      <c r="G23" s="222"/>
      <c r="H23" s="222"/>
      <c r="I23" s="222">
        <f t="shared" si="1"/>
        <v>0</v>
      </c>
      <c r="J23" s="223"/>
      <c r="K23" s="223"/>
      <c r="L23" s="223"/>
      <c r="M23" s="224"/>
      <c r="N23" s="223"/>
      <c r="O23" s="223"/>
      <c r="P23" s="224"/>
    </row>
    <row r="24" spans="1:16" hidden="1" x14ac:dyDescent="0.25">
      <c r="A24" s="80"/>
      <c r="B24" s="90"/>
      <c r="C24" s="99"/>
      <c r="D24" s="64"/>
      <c r="E24" s="61"/>
      <c r="F24" s="61"/>
      <c r="G24" s="61"/>
      <c r="H24" s="61"/>
      <c r="I24" s="61">
        <f t="shared" si="1"/>
        <v>0</v>
      </c>
      <c r="J24" s="61"/>
      <c r="K24" s="61"/>
      <c r="L24" s="61"/>
      <c r="M24" s="133"/>
      <c r="N24" s="61"/>
      <c r="O24" s="61"/>
      <c r="P24" s="133"/>
    </row>
    <row r="25" spans="1:16" s="54" customFormat="1" ht="30" x14ac:dyDescent="0.2">
      <c r="A25" s="85" t="s">
        <v>226</v>
      </c>
      <c r="B25" s="90" t="s">
        <v>225</v>
      </c>
      <c r="C25" s="99">
        <v>130</v>
      </c>
      <c r="D25" s="64" t="s">
        <v>89</v>
      </c>
      <c r="E25" s="203"/>
      <c r="F25" s="203"/>
      <c r="G25" s="203"/>
      <c r="H25" s="203"/>
      <c r="I25" s="203">
        <f t="shared" si="1"/>
        <v>70733590.810000002</v>
      </c>
      <c r="J25" s="63">
        <f>0+J26+J36+J42</f>
        <v>5720328.9800000004</v>
      </c>
      <c r="K25" s="96">
        <f>0+K36</f>
        <v>0</v>
      </c>
      <c r="L25" s="96" t="s">
        <v>89</v>
      </c>
      <c r="M25" s="63">
        <f>0+M29+M36+M39+M42</f>
        <v>65013261.829999998</v>
      </c>
      <c r="N25" s="96" t="s">
        <v>89</v>
      </c>
      <c r="O25" s="63">
        <f>0+O29+O36+O39+O42</f>
        <v>0</v>
      </c>
      <c r="P25" s="63">
        <f>0+P29</f>
        <v>0</v>
      </c>
    </row>
    <row r="26" spans="1:16" ht="75" x14ac:dyDescent="0.25">
      <c r="A26" s="209" t="s">
        <v>224</v>
      </c>
      <c r="B26" s="205">
        <v>1210</v>
      </c>
      <c r="C26" s="214">
        <v>130</v>
      </c>
      <c r="D26" s="198">
        <v>131</v>
      </c>
      <c r="E26" s="196"/>
      <c r="F26" s="196"/>
      <c r="G26" s="196"/>
      <c r="H26" s="216"/>
      <c r="I26" s="196">
        <f t="shared" si="1"/>
        <v>5720328.9800000004</v>
      </c>
      <c r="J26" s="196">
        <f>SUM(J27:J28)</f>
        <v>5720328.9800000004</v>
      </c>
      <c r="K26" s="197" t="s">
        <v>89</v>
      </c>
      <c r="L26" s="197" t="s">
        <v>89</v>
      </c>
      <c r="M26" s="215" t="s">
        <v>89</v>
      </c>
      <c r="N26" s="197" t="s">
        <v>89</v>
      </c>
      <c r="O26" s="197" t="s">
        <v>89</v>
      </c>
      <c r="P26" s="197" t="s">
        <v>89</v>
      </c>
    </row>
    <row r="27" spans="1:16" ht="60" x14ac:dyDescent="0.25">
      <c r="A27" s="207" t="s">
        <v>349</v>
      </c>
      <c r="B27" s="90">
        <v>1210</v>
      </c>
      <c r="C27" s="99">
        <v>130</v>
      </c>
      <c r="D27" s="64">
        <v>131</v>
      </c>
      <c r="E27" s="135"/>
      <c r="F27" s="135"/>
      <c r="G27" s="135"/>
      <c r="H27" s="135"/>
      <c r="I27" s="135">
        <f t="shared" si="1"/>
        <v>5720328.9800000004</v>
      </c>
      <c r="J27" s="135">
        <v>5720328.9800000004</v>
      </c>
      <c r="K27" s="61"/>
      <c r="L27" s="61"/>
      <c r="M27" s="62"/>
      <c r="N27" s="61"/>
      <c r="O27" s="61"/>
      <c r="P27" s="62"/>
    </row>
    <row r="28" spans="1:16" hidden="1" x14ac:dyDescent="0.25">
      <c r="A28" s="80"/>
      <c r="B28" s="90"/>
      <c r="C28" s="99"/>
      <c r="D28" s="64"/>
      <c r="E28" s="61"/>
      <c r="F28" s="61"/>
      <c r="G28" s="61"/>
      <c r="H28" s="61"/>
      <c r="I28" s="61">
        <f t="shared" si="1"/>
        <v>0</v>
      </c>
      <c r="J28" s="61"/>
      <c r="K28" s="61"/>
      <c r="L28" s="61"/>
      <c r="M28" s="133"/>
      <c r="N28" s="61"/>
      <c r="O28" s="61"/>
      <c r="P28" s="133"/>
    </row>
    <row r="29" spans="1:16" ht="30" x14ac:dyDescent="0.25">
      <c r="A29" s="80" t="s">
        <v>223</v>
      </c>
      <c r="B29" s="90">
        <v>1230</v>
      </c>
      <c r="C29" s="99">
        <v>130</v>
      </c>
      <c r="D29" s="64">
        <v>131</v>
      </c>
      <c r="E29" s="96"/>
      <c r="F29" s="96"/>
      <c r="G29" s="96"/>
      <c r="H29" s="211"/>
      <c r="I29" s="96">
        <f t="shared" si="1"/>
        <v>65000000</v>
      </c>
      <c r="J29" s="96" t="s">
        <v>89</v>
      </c>
      <c r="K29" s="96" t="s">
        <v>89</v>
      </c>
      <c r="L29" s="96" t="s">
        <v>89</v>
      </c>
      <c r="M29" s="63">
        <f>0+M30+M33</f>
        <v>65000000</v>
      </c>
      <c r="N29" s="96" t="s">
        <v>89</v>
      </c>
      <c r="O29" s="63">
        <f>0+O30+O33</f>
        <v>0</v>
      </c>
      <c r="P29" s="63">
        <f>0+P30+P33</f>
        <v>0</v>
      </c>
    </row>
    <row r="30" spans="1:16" ht="30" x14ac:dyDescent="0.25">
      <c r="A30" s="206" t="s">
        <v>222</v>
      </c>
      <c r="B30" s="205" t="s">
        <v>221</v>
      </c>
      <c r="C30" s="214">
        <v>130</v>
      </c>
      <c r="D30" s="198">
        <v>131</v>
      </c>
      <c r="E30" s="197"/>
      <c r="F30" s="197"/>
      <c r="G30" s="197"/>
      <c r="H30" s="197"/>
      <c r="I30" s="197">
        <f t="shared" si="1"/>
        <v>65000000</v>
      </c>
      <c r="J30" s="197" t="s">
        <v>89</v>
      </c>
      <c r="K30" s="197" t="s">
        <v>89</v>
      </c>
      <c r="L30" s="197" t="s">
        <v>89</v>
      </c>
      <c r="M30" s="196">
        <f>SUM(M31:M32)</f>
        <v>65000000</v>
      </c>
      <c r="N30" s="197" t="s">
        <v>89</v>
      </c>
      <c r="O30" s="196">
        <f>SUM(O31:O32)</f>
        <v>0</v>
      </c>
      <c r="P30" s="196">
        <f>SUM(P31:P32)</f>
        <v>0</v>
      </c>
    </row>
    <row r="31" spans="1:16" x14ac:dyDescent="0.25">
      <c r="A31" s="204" t="s">
        <v>348</v>
      </c>
      <c r="B31" s="90">
        <v>1231</v>
      </c>
      <c r="C31" s="99">
        <v>130</v>
      </c>
      <c r="D31" s="64">
        <v>131</v>
      </c>
      <c r="E31" s="135"/>
      <c r="F31" s="135"/>
      <c r="G31" s="135"/>
      <c r="H31" s="135"/>
      <c r="I31" s="135">
        <f t="shared" si="1"/>
        <v>65000000</v>
      </c>
      <c r="J31" s="61"/>
      <c r="K31" s="61"/>
      <c r="L31" s="61"/>
      <c r="M31" s="133">
        <v>65000000</v>
      </c>
      <c r="N31" s="61"/>
      <c r="O31" s="133"/>
      <c r="P31" s="133"/>
    </row>
    <row r="32" spans="1:16" hidden="1" x14ac:dyDescent="0.25">
      <c r="A32" s="79"/>
      <c r="B32" s="90"/>
      <c r="C32" s="99"/>
      <c r="D32" s="64"/>
      <c r="E32" s="61"/>
      <c r="F32" s="61"/>
      <c r="G32" s="61"/>
      <c r="H32" s="61"/>
      <c r="I32" s="61">
        <f t="shared" si="1"/>
        <v>0</v>
      </c>
      <c r="J32" s="61"/>
      <c r="K32" s="61"/>
      <c r="L32" s="61"/>
      <c r="M32" s="133"/>
      <c r="N32" s="61"/>
      <c r="O32" s="133"/>
      <c r="P32" s="133"/>
    </row>
    <row r="33" spans="1:16" ht="30" x14ac:dyDescent="0.25">
      <c r="A33" s="206" t="s">
        <v>220</v>
      </c>
      <c r="B33" s="205" t="s">
        <v>219</v>
      </c>
      <c r="C33" s="214">
        <v>130</v>
      </c>
      <c r="D33" s="198">
        <v>131</v>
      </c>
      <c r="E33" s="197"/>
      <c r="F33" s="197"/>
      <c r="G33" s="197"/>
      <c r="H33" s="197"/>
      <c r="I33" s="197">
        <f t="shared" si="1"/>
        <v>0</v>
      </c>
      <c r="J33" s="197" t="s">
        <v>89</v>
      </c>
      <c r="K33" s="197" t="s">
        <v>89</v>
      </c>
      <c r="L33" s="197" t="s">
        <v>89</v>
      </c>
      <c r="M33" s="196">
        <f>SUM(M34:M35)</f>
        <v>0</v>
      </c>
      <c r="N33" s="197" t="s">
        <v>89</v>
      </c>
      <c r="O33" s="196">
        <f>SUM(O34:O35)</f>
        <v>0</v>
      </c>
      <c r="P33" s="196">
        <f>SUM(P34:P35)</f>
        <v>0</v>
      </c>
    </row>
    <row r="34" spans="1:16" x14ac:dyDescent="0.25">
      <c r="A34" s="225"/>
      <c r="B34" s="226">
        <v>1232</v>
      </c>
      <c r="C34" s="230">
        <v>130</v>
      </c>
      <c r="D34" s="221">
        <v>131</v>
      </c>
      <c r="E34" s="222"/>
      <c r="F34" s="222"/>
      <c r="G34" s="222"/>
      <c r="H34" s="222"/>
      <c r="I34" s="222">
        <f t="shared" si="1"/>
        <v>0</v>
      </c>
      <c r="J34" s="223"/>
      <c r="K34" s="223"/>
      <c r="L34" s="223"/>
      <c r="M34" s="224"/>
      <c r="N34" s="223"/>
      <c r="O34" s="224"/>
      <c r="P34" s="224"/>
    </row>
    <row r="35" spans="1:16" hidden="1" x14ac:dyDescent="0.25">
      <c r="A35" s="79"/>
      <c r="B35" s="90"/>
      <c r="C35" s="99"/>
      <c r="D35" s="64"/>
      <c r="E35" s="61"/>
      <c r="F35" s="61"/>
      <c r="G35" s="61"/>
      <c r="H35" s="61"/>
      <c r="I35" s="61">
        <f t="shared" si="1"/>
        <v>0</v>
      </c>
      <c r="J35" s="61"/>
      <c r="K35" s="61"/>
      <c r="L35" s="61"/>
      <c r="M35" s="133"/>
      <c r="N35" s="61"/>
      <c r="O35" s="133"/>
      <c r="P35" s="133"/>
    </row>
    <row r="36" spans="1:16" x14ac:dyDescent="0.25">
      <c r="A36" s="209" t="s">
        <v>218</v>
      </c>
      <c r="B36" s="205" t="s">
        <v>217</v>
      </c>
      <c r="C36" s="214">
        <v>130</v>
      </c>
      <c r="D36" s="198">
        <v>134</v>
      </c>
      <c r="E36" s="197"/>
      <c r="F36" s="197"/>
      <c r="G36" s="197"/>
      <c r="H36" s="197"/>
      <c r="I36" s="197">
        <f t="shared" si="1"/>
        <v>13261.83</v>
      </c>
      <c r="J36" s="197">
        <f>SUM(J37:J38)</f>
        <v>0</v>
      </c>
      <c r="K36" s="197">
        <f>SUM(K37:K38)</f>
        <v>0</v>
      </c>
      <c r="L36" s="197" t="s">
        <v>89</v>
      </c>
      <c r="M36" s="196">
        <f>SUM(M37:M38)</f>
        <v>13261.83</v>
      </c>
      <c r="N36" s="197" t="s">
        <v>89</v>
      </c>
      <c r="O36" s="196">
        <f>SUM(O37:O38)</f>
        <v>0</v>
      </c>
      <c r="P36" s="197" t="s">
        <v>89</v>
      </c>
    </row>
    <row r="37" spans="1:16" x14ac:dyDescent="0.25">
      <c r="A37" s="207" t="s">
        <v>218</v>
      </c>
      <c r="B37" s="90">
        <v>1240</v>
      </c>
      <c r="C37" s="99">
        <v>130</v>
      </c>
      <c r="D37" s="64">
        <v>134</v>
      </c>
      <c r="E37" s="135"/>
      <c r="F37" s="135"/>
      <c r="G37" s="135"/>
      <c r="H37" s="135"/>
      <c r="I37" s="135">
        <f t="shared" si="1"/>
        <v>13261.83</v>
      </c>
      <c r="J37" s="135"/>
      <c r="K37" s="135"/>
      <c r="L37" s="61"/>
      <c r="M37" s="133">
        <v>13261.83</v>
      </c>
      <c r="N37" s="61"/>
      <c r="O37" s="133"/>
      <c r="P37" s="61"/>
    </row>
    <row r="38" spans="1:16" hidden="1" x14ac:dyDescent="0.25">
      <c r="A38" s="80"/>
      <c r="B38" s="90"/>
      <c r="C38" s="99"/>
      <c r="D38" s="64"/>
      <c r="E38" s="61"/>
      <c r="F38" s="61"/>
      <c r="G38" s="61"/>
      <c r="H38" s="61"/>
      <c r="I38" s="61">
        <f t="shared" si="1"/>
        <v>0</v>
      </c>
      <c r="J38" s="61"/>
      <c r="K38" s="61"/>
      <c r="L38" s="61"/>
      <c r="M38" s="133"/>
      <c r="N38" s="61"/>
      <c r="O38" s="133"/>
      <c r="P38" s="61"/>
    </row>
    <row r="39" spans="1:16" x14ac:dyDescent="0.25">
      <c r="A39" s="209" t="s">
        <v>216</v>
      </c>
      <c r="B39" s="205">
        <v>1250</v>
      </c>
      <c r="C39" s="198">
        <v>130</v>
      </c>
      <c r="D39" s="198">
        <v>135</v>
      </c>
      <c r="E39" s="197"/>
      <c r="F39" s="197"/>
      <c r="G39" s="197"/>
      <c r="H39" s="197"/>
      <c r="I39" s="197">
        <f t="shared" si="1"/>
        <v>0</v>
      </c>
      <c r="J39" s="197" t="s">
        <v>89</v>
      </c>
      <c r="K39" s="197" t="s">
        <v>89</v>
      </c>
      <c r="L39" s="197" t="s">
        <v>89</v>
      </c>
      <c r="M39" s="196">
        <f>SUM(M40:M41)</f>
        <v>0</v>
      </c>
      <c r="N39" s="197" t="s">
        <v>89</v>
      </c>
      <c r="O39" s="196">
        <f>SUM(O40:O41)</f>
        <v>0</v>
      </c>
      <c r="P39" s="197" t="s">
        <v>89</v>
      </c>
    </row>
    <row r="40" spans="1:16" x14ac:dyDescent="0.25">
      <c r="A40" s="227"/>
      <c r="B40" s="226">
        <v>1250</v>
      </c>
      <c r="C40" s="221">
        <v>130</v>
      </c>
      <c r="D40" s="221">
        <v>135</v>
      </c>
      <c r="E40" s="222"/>
      <c r="F40" s="222"/>
      <c r="G40" s="222"/>
      <c r="H40" s="222"/>
      <c r="I40" s="222">
        <f t="shared" si="1"/>
        <v>0</v>
      </c>
      <c r="J40" s="223"/>
      <c r="K40" s="223"/>
      <c r="L40" s="223"/>
      <c r="M40" s="224"/>
      <c r="N40" s="223"/>
      <c r="O40" s="224"/>
      <c r="P40" s="223"/>
    </row>
    <row r="41" spans="1:16" hidden="1" x14ac:dyDescent="0.25">
      <c r="A41" s="80"/>
      <c r="B41" s="90"/>
      <c r="C41" s="64"/>
      <c r="D41" s="64"/>
      <c r="E41" s="61"/>
      <c r="F41" s="61"/>
      <c r="G41" s="61"/>
      <c r="H41" s="61"/>
      <c r="I41" s="61">
        <f t="shared" si="1"/>
        <v>0</v>
      </c>
      <c r="J41" s="61"/>
      <c r="K41" s="61"/>
      <c r="L41" s="61"/>
      <c r="M41" s="133"/>
      <c r="N41" s="61"/>
      <c r="O41" s="133"/>
      <c r="P41" s="61"/>
    </row>
    <row r="42" spans="1:16" ht="30" x14ac:dyDescent="0.25">
      <c r="A42" s="209" t="s">
        <v>215</v>
      </c>
      <c r="B42" s="205">
        <v>1260</v>
      </c>
      <c r="C42" s="198">
        <v>130</v>
      </c>
      <c r="D42" s="198">
        <v>139</v>
      </c>
      <c r="E42" s="197"/>
      <c r="F42" s="197"/>
      <c r="G42" s="197"/>
      <c r="H42" s="197"/>
      <c r="I42" s="197">
        <f t="shared" si="1"/>
        <v>0</v>
      </c>
      <c r="J42" s="197">
        <f>SUM(J43:J44)</f>
        <v>0</v>
      </c>
      <c r="K42" s="197" t="s">
        <v>89</v>
      </c>
      <c r="L42" s="197" t="s">
        <v>89</v>
      </c>
      <c r="M42" s="196">
        <f>SUM(M43:M44)</f>
        <v>0</v>
      </c>
      <c r="N42" s="197" t="s">
        <v>89</v>
      </c>
      <c r="O42" s="196">
        <f>SUM(O43:O44)</f>
        <v>0</v>
      </c>
      <c r="P42" s="197" t="s">
        <v>89</v>
      </c>
    </row>
    <row r="43" spans="1:16" x14ac:dyDescent="0.25">
      <c r="A43" s="227"/>
      <c r="B43" s="226">
        <v>1260</v>
      </c>
      <c r="C43" s="221">
        <v>130</v>
      </c>
      <c r="D43" s="221">
        <v>139</v>
      </c>
      <c r="E43" s="222"/>
      <c r="F43" s="222"/>
      <c r="G43" s="222"/>
      <c r="H43" s="222"/>
      <c r="I43" s="222">
        <f t="shared" si="1"/>
        <v>0</v>
      </c>
      <c r="J43" s="222"/>
      <c r="K43" s="223"/>
      <c r="L43" s="223"/>
      <c r="M43" s="224"/>
      <c r="N43" s="223"/>
      <c r="O43" s="224"/>
      <c r="P43" s="223"/>
    </row>
    <row r="44" spans="1:16" hidden="1" x14ac:dyDescent="0.25">
      <c r="A44" s="80"/>
      <c r="B44" s="90"/>
      <c r="C44" s="64"/>
      <c r="D44" s="64"/>
      <c r="E44" s="61"/>
      <c r="F44" s="61"/>
      <c r="G44" s="61"/>
      <c r="H44" s="61"/>
      <c r="I44" s="61">
        <f t="shared" si="1"/>
        <v>0</v>
      </c>
      <c r="J44" s="61"/>
      <c r="K44" s="61"/>
      <c r="L44" s="61"/>
      <c r="M44" s="133"/>
      <c r="N44" s="61"/>
      <c r="O44" s="133"/>
      <c r="P44" s="61"/>
    </row>
    <row r="45" spans="1:16" ht="30" x14ac:dyDescent="0.25">
      <c r="A45" s="85" t="s">
        <v>214</v>
      </c>
      <c r="B45" s="90">
        <v>1300</v>
      </c>
      <c r="C45" s="64">
        <v>140</v>
      </c>
      <c r="D45" s="64" t="s">
        <v>89</v>
      </c>
      <c r="E45" s="96"/>
      <c r="F45" s="96"/>
      <c r="G45" s="96"/>
      <c r="H45" s="211"/>
      <c r="I45" s="96">
        <f t="shared" si="1"/>
        <v>0</v>
      </c>
      <c r="J45" s="96" t="s">
        <v>89</v>
      </c>
      <c r="K45" s="96" t="s">
        <v>89</v>
      </c>
      <c r="L45" s="96" t="s">
        <v>89</v>
      </c>
      <c r="M45" s="63">
        <f>0+M46+M49+M52+M55</f>
        <v>0</v>
      </c>
      <c r="N45" s="96" t="s">
        <v>89</v>
      </c>
      <c r="O45" s="96" t="s">
        <v>89</v>
      </c>
      <c r="P45" s="96" t="s">
        <v>89</v>
      </c>
    </row>
    <row r="46" spans="1:16" ht="45" x14ac:dyDescent="0.25">
      <c r="A46" s="209" t="s">
        <v>213</v>
      </c>
      <c r="B46" s="205">
        <v>1301</v>
      </c>
      <c r="C46" s="198">
        <v>140</v>
      </c>
      <c r="D46" s="198">
        <v>141</v>
      </c>
      <c r="E46" s="197"/>
      <c r="F46" s="197"/>
      <c r="G46" s="197"/>
      <c r="H46" s="197"/>
      <c r="I46" s="197">
        <f t="shared" si="1"/>
        <v>0</v>
      </c>
      <c r="J46" s="197" t="s">
        <v>89</v>
      </c>
      <c r="K46" s="197" t="s">
        <v>89</v>
      </c>
      <c r="L46" s="197" t="s">
        <v>89</v>
      </c>
      <c r="M46" s="196">
        <f>SUM(M47:M48)</f>
        <v>0</v>
      </c>
      <c r="N46" s="197" t="s">
        <v>89</v>
      </c>
      <c r="O46" s="197" t="s">
        <v>89</v>
      </c>
      <c r="P46" s="197" t="s">
        <v>89</v>
      </c>
    </row>
    <row r="47" spans="1:16" x14ac:dyDescent="0.25">
      <c r="A47" s="227"/>
      <c r="B47" s="226">
        <v>1301</v>
      </c>
      <c r="C47" s="221">
        <v>140</v>
      </c>
      <c r="D47" s="221">
        <v>141</v>
      </c>
      <c r="E47" s="222"/>
      <c r="F47" s="222"/>
      <c r="G47" s="222"/>
      <c r="H47" s="222"/>
      <c r="I47" s="222">
        <f t="shared" si="1"/>
        <v>0</v>
      </c>
      <c r="J47" s="223"/>
      <c r="K47" s="223"/>
      <c r="L47" s="223"/>
      <c r="M47" s="224"/>
      <c r="N47" s="223"/>
      <c r="O47" s="223"/>
      <c r="P47" s="223"/>
    </row>
    <row r="48" spans="1:16" hidden="1" x14ac:dyDescent="0.25">
      <c r="A48" s="80"/>
      <c r="B48" s="90"/>
      <c r="C48" s="64"/>
      <c r="D48" s="64"/>
      <c r="E48" s="61"/>
      <c r="F48" s="61"/>
      <c r="G48" s="61"/>
      <c r="H48" s="61"/>
      <c r="I48" s="61">
        <f t="shared" ref="I48:I72" si="2">SUM(J48:M48)+SUM(O48:P48)</f>
        <v>0</v>
      </c>
      <c r="J48" s="61"/>
      <c r="K48" s="61"/>
      <c r="L48" s="61"/>
      <c r="M48" s="133"/>
      <c r="N48" s="61"/>
      <c r="O48" s="61"/>
      <c r="P48" s="61"/>
    </row>
    <row r="49" spans="1:16" x14ac:dyDescent="0.25">
      <c r="A49" s="209" t="s">
        <v>212</v>
      </c>
      <c r="B49" s="205">
        <v>1302</v>
      </c>
      <c r="C49" s="198">
        <v>140</v>
      </c>
      <c r="D49" s="198">
        <v>143</v>
      </c>
      <c r="E49" s="197"/>
      <c r="F49" s="197"/>
      <c r="G49" s="197"/>
      <c r="H49" s="197"/>
      <c r="I49" s="197">
        <f t="shared" si="2"/>
        <v>0</v>
      </c>
      <c r="J49" s="197" t="s">
        <v>89</v>
      </c>
      <c r="K49" s="197" t="s">
        <v>89</v>
      </c>
      <c r="L49" s="197" t="s">
        <v>89</v>
      </c>
      <c r="M49" s="196">
        <f>SUM(M50:M51)</f>
        <v>0</v>
      </c>
      <c r="N49" s="197" t="s">
        <v>89</v>
      </c>
      <c r="O49" s="197" t="s">
        <v>89</v>
      </c>
      <c r="P49" s="197" t="s">
        <v>89</v>
      </c>
    </row>
    <row r="50" spans="1:16" x14ac:dyDescent="0.25">
      <c r="A50" s="227"/>
      <c r="B50" s="226">
        <v>1302</v>
      </c>
      <c r="C50" s="221">
        <v>140</v>
      </c>
      <c r="D50" s="221">
        <v>143</v>
      </c>
      <c r="E50" s="222"/>
      <c r="F50" s="222"/>
      <c r="G50" s="222"/>
      <c r="H50" s="222"/>
      <c r="I50" s="222">
        <f t="shared" si="2"/>
        <v>0</v>
      </c>
      <c r="J50" s="223"/>
      <c r="K50" s="223"/>
      <c r="L50" s="223"/>
      <c r="M50" s="224"/>
      <c r="N50" s="223"/>
      <c r="O50" s="223"/>
      <c r="P50" s="223"/>
    </row>
    <row r="51" spans="1:16" hidden="1" x14ac:dyDescent="0.25">
      <c r="A51" s="80"/>
      <c r="B51" s="90"/>
      <c r="C51" s="64"/>
      <c r="D51" s="64"/>
      <c r="E51" s="61"/>
      <c r="F51" s="61"/>
      <c r="G51" s="61"/>
      <c r="H51" s="61"/>
      <c r="I51" s="61">
        <f t="shared" si="2"/>
        <v>0</v>
      </c>
      <c r="J51" s="61"/>
      <c r="K51" s="61"/>
      <c r="L51" s="61"/>
      <c r="M51" s="133"/>
      <c r="N51" s="61"/>
      <c r="O51" s="61"/>
      <c r="P51" s="61"/>
    </row>
    <row r="52" spans="1:16" ht="30" x14ac:dyDescent="0.25">
      <c r="A52" s="209" t="s">
        <v>211</v>
      </c>
      <c r="B52" s="205">
        <v>1303</v>
      </c>
      <c r="C52" s="198">
        <v>140</v>
      </c>
      <c r="D52" s="198">
        <v>144</v>
      </c>
      <c r="E52" s="197"/>
      <c r="F52" s="197"/>
      <c r="G52" s="197"/>
      <c r="H52" s="197"/>
      <c r="I52" s="197">
        <f t="shared" si="2"/>
        <v>0</v>
      </c>
      <c r="J52" s="197" t="s">
        <v>89</v>
      </c>
      <c r="K52" s="197" t="s">
        <v>89</v>
      </c>
      <c r="L52" s="197" t="s">
        <v>89</v>
      </c>
      <c r="M52" s="196">
        <f>SUM(M53:M54)</f>
        <v>0</v>
      </c>
      <c r="N52" s="197" t="s">
        <v>89</v>
      </c>
      <c r="O52" s="197" t="s">
        <v>89</v>
      </c>
      <c r="P52" s="197" t="s">
        <v>89</v>
      </c>
    </row>
    <row r="53" spans="1:16" x14ac:dyDescent="0.25">
      <c r="A53" s="227"/>
      <c r="B53" s="226">
        <v>1303</v>
      </c>
      <c r="C53" s="221">
        <v>140</v>
      </c>
      <c r="D53" s="221">
        <v>144</v>
      </c>
      <c r="E53" s="222"/>
      <c r="F53" s="222"/>
      <c r="G53" s="222"/>
      <c r="H53" s="222"/>
      <c r="I53" s="222">
        <f t="shared" si="2"/>
        <v>0</v>
      </c>
      <c r="J53" s="223"/>
      <c r="K53" s="223"/>
      <c r="L53" s="223"/>
      <c r="M53" s="224"/>
      <c r="N53" s="223"/>
      <c r="O53" s="223"/>
      <c r="P53" s="223"/>
    </row>
    <row r="54" spans="1:16" hidden="1" x14ac:dyDescent="0.25">
      <c r="A54" s="80"/>
      <c r="B54" s="90"/>
      <c r="C54" s="64"/>
      <c r="D54" s="64"/>
      <c r="E54" s="61"/>
      <c r="F54" s="61"/>
      <c r="G54" s="61"/>
      <c r="H54" s="61"/>
      <c r="I54" s="61">
        <f t="shared" si="2"/>
        <v>0</v>
      </c>
      <c r="J54" s="61"/>
      <c r="K54" s="61"/>
      <c r="L54" s="61"/>
      <c r="M54" s="133"/>
      <c r="N54" s="61"/>
      <c r="O54" s="61"/>
      <c r="P54" s="61"/>
    </row>
    <row r="55" spans="1:16" x14ac:dyDescent="0.25">
      <c r="A55" s="209" t="s">
        <v>210</v>
      </c>
      <c r="B55" s="205">
        <v>1304</v>
      </c>
      <c r="C55" s="198">
        <v>140</v>
      </c>
      <c r="D55" s="198">
        <v>145</v>
      </c>
      <c r="E55" s="197"/>
      <c r="F55" s="197"/>
      <c r="G55" s="197"/>
      <c r="H55" s="197"/>
      <c r="I55" s="197">
        <f t="shared" si="2"/>
        <v>0</v>
      </c>
      <c r="J55" s="197" t="s">
        <v>89</v>
      </c>
      <c r="K55" s="197" t="s">
        <v>89</v>
      </c>
      <c r="L55" s="197" t="s">
        <v>89</v>
      </c>
      <c r="M55" s="196">
        <f>SUM(M56:M57)</f>
        <v>0</v>
      </c>
      <c r="N55" s="197" t="s">
        <v>89</v>
      </c>
      <c r="O55" s="197" t="s">
        <v>89</v>
      </c>
      <c r="P55" s="197" t="s">
        <v>89</v>
      </c>
    </row>
    <row r="56" spans="1:16" x14ac:dyDescent="0.25">
      <c r="A56" s="227"/>
      <c r="B56" s="226">
        <v>1304</v>
      </c>
      <c r="C56" s="221">
        <v>140</v>
      </c>
      <c r="D56" s="221">
        <v>145</v>
      </c>
      <c r="E56" s="222"/>
      <c r="F56" s="222"/>
      <c r="G56" s="222"/>
      <c r="H56" s="222"/>
      <c r="I56" s="222">
        <f t="shared" si="2"/>
        <v>0</v>
      </c>
      <c r="J56" s="223"/>
      <c r="K56" s="223"/>
      <c r="L56" s="223"/>
      <c r="M56" s="224"/>
      <c r="N56" s="223"/>
      <c r="O56" s="223"/>
      <c r="P56" s="223"/>
    </row>
    <row r="57" spans="1:16" hidden="1" x14ac:dyDescent="0.25">
      <c r="A57" s="80"/>
      <c r="B57" s="90"/>
      <c r="C57" s="64"/>
      <c r="D57" s="64"/>
      <c r="E57" s="61"/>
      <c r="F57" s="61"/>
      <c r="G57" s="61"/>
      <c r="H57" s="61"/>
      <c r="I57" s="61">
        <f t="shared" si="2"/>
        <v>0</v>
      </c>
      <c r="J57" s="61"/>
      <c r="K57" s="61"/>
      <c r="L57" s="61"/>
      <c r="M57" s="133"/>
      <c r="N57" s="61"/>
      <c r="O57" s="61"/>
      <c r="P57" s="61"/>
    </row>
    <row r="58" spans="1:16" x14ac:dyDescent="0.25">
      <c r="A58" s="85" t="s">
        <v>209</v>
      </c>
      <c r="B58" s="90" t="s">
        <v>208</v>
      </c>
      <c r="C58" s="64">
        <v>150</v>
      </c>
      <c r="D58" s="64" t="s">
        <v>89</v>
      </c>
      <c r="E58" s="96"/>
      <c r="F58" s="96"/>
      <c r="G58" s="96"/>
      <c r="H58" s="211"/>
      <c r="I58" s="96">
        <f t="shared" si="2"/>
        <v>25160191</v>
      </c>
      <c r="J58" s="96" t="s">
        <v>89</v>
      </c>
      <c r="K58" s="96">
        <f>0+K59</f>
        <v>336179</v>
      </c>
      <c r="L58" s="96">
        <f>0+L62</f>
        <v>0</v>
      </c>
      <c r="M58" s="63">
        <f>0+M65+M77+M80+M81+M82</f>
        <v>24824012</v>
      </c>
      <c r="N58" s="63">
        <f>0+N65</f>
        <v>24824012</v>
      </c>
      <c r="O58" s="96" t="s">
        <v>89</v>
      </c>
      <c r="P58" s="63">
        <f>0+P81</f>
        <v>0</v>
      </c>
    </row>
    <row r="59" spans="1:16" ht="30" x14ac:dyDescent="0.25">
      <c r="A59" s="80" t="s">
        <v>207</v>
      </c>
      <c r="B59" s="90">
        <v>1410</v>
      </c>
      <c r="C59" s="64">
        <v>150</v>
      </c>
      <c r="D59" s="64">
        <v>152</v>
      </c>
      <c r="E59" s="78"/>
      <c r="F59" s="78"/>
      <c r="G59" s="78"/>
      <c r="H59" s="78"/>
      <c r="I59" s="78">
        <f t="shared" si="2"/>
        <v>336179</v>
      </c>
      <c r="J59" s="78" t="s">
        <v>89</v>
      </c>
      <c r="K59" s="137">
        <f>0+K60+K61</f>
        <v>336179</v>
      </c>
      <c r="L59" s="78" t="s">
        <v>89</v>
      </c>
      <c r="M59" s="78" t="s">
        <v>89</v>
      </c>
      <c r="N59" s="78" t="s">
        <v>89</v>
      </c>
      <c r="O59" s="78" t="s">
        <v>89</v>
      </c>
      <c r="P59" s="78" t="s">
        <v>89</v>
      </c>
    </row>
    <row r="60" spans="1:16" ht="30" x14ac:dyDescent="0.25">
      <c r="A60" s="89" t="s">
        <v>206</v>
      </c>
      <c r="B60" s="90">
        <v>14101</v>
      </c>
      <c r="C60" s="86">
        <v>150</v>
      </c>
      <c r="D60" s="86">
        <v>152</v>
      </c>
      <c r="E60" s="61"/>
      <c r="F60" s="61"/>
      <c r="G60" s="61"/>
      <c r="H60" s="61"/>
      <c r="I60" s="61">
        <f t="shared" si="2"/>
        <v>336179</v>
      </c>
      <c r="J60" s="61" t="s">
        <v>89</v>
      </c>
      <c r="K60" s="133">
        <v>336179</v>
      </c>
      <c r="L60" s="61" t="s">
        <v>89</v>
      </c>
      <c r="M60" s="61" t="s">
        <v>89</v>
      </c>
      <c r="N60" s="61" t="s">
        <v>89</v>
      </c>
      <c r="O60" s="61" t="s">
        <v>89</v>
      </c>
      <c r="P60" s="61" t="s">
        <v>89</v>
      </c>
    </row>
    <row r="61" spans="1:16" x14ac:dyDescent="0.25">
      <c r="A61" s="98" t="s">
        <v>205</v>
      </c>
      <c r="B61" s="90">
        <v>14102</v>
      </c>
      <c r="C61" s="86">
        <v>150</v>
      </c>
      <c r="D61" s="86">
        <v>162</v>
      </c>
      <c r="E61" s="61"/>
      <c r="F61" s="61"/>
      <c r="G61" s="61"/>
      <c r="H61" s="61"/>
      <c r="I61" s="61">
        <f t="shared" si="2"/>
        <v>0</v>
      </c>
      <c r="J61" s="61" t="s">
        <v>89</v>
      </c>
      <c r="K61" s="133"/>
      <c r="L61" s="61" t="s">
        <v>89</v>
      </c>
      <c r="M61" s="61" t="s">
        <v>89</v>
      </c>
      <c r="N61" s="61" t="s">
        <v>89</v>
      </c>
      <c r="O61" s="61" t="s">
        <v>89</v>
      </c>
      <c r="P61" s="61" t="s">
        <v>89</v>
      </c>
    </row>
    <row r="62" spans="1:16" x14ac:dyDescent="0.25">
      <c r="A62" s="209" t="s">
        <v>204</v>
      </c>
      <c r="B62" s="205">
        <v>1420</v>
      </c>
      <c r="C62" s="198">
        <v>150</v>
      </c>
      <c r="D62" s="198">
        <v>162</v>
      </c>
      <c r="E62" s="212"/>
      <c r="F62" s="212"/>
      <c r="G62" s="212"/>
      <c r="H62" s="213"/>
      <c r="I62" s="212">
        <f t="shared" si="2"/>
        <v>0</v>
      </c>
      <c r="J62" s="212" t="s">
        <v>89</v>
      </c>
      <c r="K62" s="212" t="s">
        <v>89</v>
      </c>
      <c r="L62" s="196">
        <f>SUM(L63:L64)</f>
        <v>0</v>
      </c>
      <c r="M62" s="197" t="s">
        <v>89</v>
      </c>
      <c r="N62" s="197" t="s">
        <v>89</v>
      </c>
      <c r="O62" s="197" t="s">
        <v>89</v>
      </c>
      <c r="P62" s="197" t="s">
        <v>89</v>
      </c>
    </row>
    <row r="63" spans="1:16" x14ac:dyDescent="0.25">
      <c r="A63" s="227"/>
      <c r="B63" s="226">
        <v>1420</v>
      </c>
      <c r="C63" s="221">
        <v>150</v>
      </c>
      <c r="D63" s="221">
        <v>162</v>
      </c>
      <c r="E63" s="222"/>
      <c r="F63" s="222"/>
      <c r="G63" s="222"/>
      <c r="H63" s="222"/>
      <c r="I63" s="222">
        <f t="shared" si="2"/>
        <v>0</v>
      </c>
      <c r="J63" s="223"/>
      <c r="K63" s="224"/>
      <c r="L63" s="224"/>
      <c r="M63" s="223"/>
      <c r="N63" s="223"/>
      <c r="O63" s="223"/>
      <c r="P63" s="223"/>
    </row>
    <row r="64" spans="1:16" hidden="1" x14ac:dyDescent="0.25">
      <c r="A64" s="80"/>
      <c r="B64" s="90"/>
      <c r="C64" s="64"/>
      <c r="D64" s="64"/>
      <c r="E64" s="61"/>
      <c r="F64" s="61"/>
      <c r="G64" s="61"/>
      <c r="H64" s="61"/>
      <c r="I64" s="61">
        <f t="shared" si="2"/>
        <v>0</v>
      </c>
      <c r="J64" s="61"/>
      <c r="K64" s="133"/>
      <c r="L64" s="133"/>
      <c r="M64" s="61"/>
      <c r="N64" s="61"/>
      <c r="O64" s="61"/>
      <c r="P64" s="61"/>
    </row>
    <row r="65" spans="1:16" ht="60" x14ac:dyDescent="0.25">
      <c r="A65" s="80" t="s">
        <v>203</v>
      </c>
      <c r="B65" s="90">
        <v>1430</v>
      </c>
      <c r="C65" s="64">
        <v>150</v>
      </c>
      <c r="D65" s="64">
        <v>152</v>
      </c>
      <c r="E65" s="78"/>
      <c r="F65" s="78"/>
      <c r="G65" s="78"/>
      <c r="H65" s="78"/>
      <c r="I65" s="78">
        <f t="shared" si="2"/>
        <v>24824012</v>
      </c>
      <c r="J65" s="78" t="s">
        <v>89</v>
      </c>
      <c r="K65" s="78" t="s">
        <v>89</v>
      </c>
      <c r="L65" s="78" t="s">
        <v>89</v>
      </c>
      <c r="M65" s="63">
        <f>0+M66+M69</f>
        <v>24824012</v>
      </c>
      <c r="N65" s="63">
        <f>0+N69</f>
        <v>24824012</v>
      </c>
      <c r="O65" s="78" t="s">
        <v>89</v>
      </c>
      <c r="P65" s="78" t="s">
        <v>89</v>
      </c>
    </row>
    <row r="66" spans="1:16" ht="45" x14ac:dyDescent="0.25">
      <c r="A66" s="206" t="s">
        <v>202</v>
      </c>
      <c r="B66" s="205">
        <v>1431</v>
      </c>
      <c r="C66" s="198">
        <v>150</v>
      </c>
      <c r="D66" s="198">
        <v>152</v>
      </c>
      <c r="E66" s="197"/>
      <c r="F66" s="197"/>
      <c r="G66" s="197"/>
      <c r="H66" s="197"/>
      <c r="I66" s="197">
        <f t="shared" si="2"/>
        <v>0</v>
      </c>
      <c r="J66" s="197" t="s">
        <v>89</v>
      </c>
      <c r="K66" s="197" t="s">
        <v>89</v>
      </c>
      <c r="L66" s="197" t="s">
        <v>89</v>
      </c>
      <c r="M66" s="210">
        <f>SUM(M67:M68)</f>
        <v>0</v>
      </c>
      <c r="N66" s="197" t="s">
        <v>89</v>
      </c>
      <c r="O66" s="197" t="s">
        <v>89</v>
      </c>
      <c r="P66" s="197" t="s">
        <v>89</v>
      </c>
    </row>
    <row r="67" spans="1:16" x14ac:dyDescent="0.25">
      <c r="A67" s="225"/>
      <c r="B67" s="226">
        <v>1431</v>
      </c>
      <c r="C67" s="221">
        <v>150</v>
      </c>
      <c r="D67" s="221">
        <v>152</v>
      </c>
      <c r="E67" s="222"/>
      <c r="F67" s="222"/>
      <c r="G67" s="222"/>
      <c r="H67" s="222"/>
      <c r="I67" s="222">
        <f t="shared" si="2"/>
        <v>0</v>
      </c>
      <c r="J67" s="223"/>
      <c r="K67" s="223"/>
      <c r="L67" s="223"/>
      <c r="M67" s="224"/>
      <c r="N67" s="223"/>
      <c r="O67" s="223"/>
      <c r="P67" s="223"/>
    </row>
    <row r="68" spans="1:16" hidden="1" x14ac:dyDescent="0.25">
      <c r="A68" s="79"/>
      <c r="B68" s="90"/>
      <c r="C68" s="64"/>
      <c r="D68" s="64"/>
      <c r="E68" s="61"/>
      <c r="F68" s="61"/>
      <c r="G68" s="61"/>
      <c r="H68" s="61"/>
      <c r="I68" s="61">
        <f t="shared" si="2"/>
        <v>0</v>
      </c>
      <c r="J68" s="61"/>
      <c r="K68" s="61"/>
      <c r="L68" s="61"/>
      <c r="M68" s="133"/>
      <c r="N68" s="61"/>
      <c r="O68" s="61"/>
      <c r="P68" s="61"/>
    </row>
    <row r="69" spans="1:16" x14ac:dyDescent="0.25">
      <c r="A69" s="79" t="s">
        <v>201</v>
      </c>
      <c r="B69" s="90">
        <v>1432</v>
      </c>
      <c r="C69" s="64">
        <v>150</v>
      </c>
      <c r="D69" s="64">
        <v>152</v>
      </c>
      <c r="E69" s="96"/>
      <c r="F69" s="96"/>
      <c r="G69" s="96"/>
      <c r="H69" s="211"/>
      <c r="I69" s="96">
        <f t="shared" si="2"/>
        <v>24824012</v>
      </c>
      <c r="J69" s="96" t="s">
        <v>89</v>
      </c>
      <c r="K69" s="96" t="s">
        <v>89</v>
      </c>
      <c r="L69" s="96" t="s">
        <v>89</v>
      </c>
      <c r="M69" s="63">
        <f>0+M70+M74</f>
        <v>24824012</v>
      </c>
      <c r="N69" s="63">
        <f>0+N70</f>
        <v>24824012</v>
      </c>
      <c r="O69" s="96" t="s">
        <v>89</v>
      </c>
      <c r="P69" s="96" t="s">
        <v>89</v>
      </c>
    </row>
    <row r="70" spans="1:16" ht="30" x14ac:dyDescent="0.25">
      <c r="A70" s="206" t="s">
        <v>200</v>
      </c>
      <c r="B70" s="205">
        <v>14321</v>
      </c>
      <c r="C70" s="198">
        <v>150</v>
      </c>
      <c r="D70" s="198">
        <v>152</v>
      </c>
      <c r="E70" s="197"/>
      <c r="F70" s="197"/>
      <c r="G70" s="197"/>
      <c r="H70" s="197"/>
      <c r="I70" s="197">
        <f t="shared" si="2"/>
        <v>24824012</v>
      </c>
      <c r="J70" s="197" t="s">
        <v>89</v>
      </c>
      <c r="K70" s="197" t="s">
        <v>89</v>
      </c>
      <c r="L70" s="197" t="s">
        <v>89</v>
      </c>
      <c r="M70" s="210">
        <f>SUM(M71:M73)</f>
        <v>24824012</v>
      </c>
      <c r="N70" s="210">
        <f>SUM(N71:N73)</f>
        <v>24824012</v>
      </c>
      <c r="O70" s="197" t="s">
        <v>89</v>
      </c>
      <c r="P70" s="197" t="s">
        <v>89</v>
      </c>
    </row>
    <row r="71" spans="1:16" ht="30" x14ac:dyDescent="0.25">
      <c r="A71" s="207" t="s">
        <v>346</v>
      </c>
      <c r="B71" s="90">
        <v>14321</v>
      </c>
      <c r="C71" s="64">
        <v>150</v>
      </c>
      <c r="D71" s="64">
        <v>152</v>
      </c>
      <c r="E71" s="135"/>
      <c r="F71" s="135"/>
      <c r="G71" s="135"/>
      <c r="H71" s="135"/>
      <c r="I71" s="61">
        <f t="shared" si="2"/>
        <v>19932826</v>
      </c>
      <c r="J71" s="61"/>
      <c r="K71" s="61"/>
      <c r="L71" s="61"/>
      <c r="M71" s="133">
        <v>19932826</v>
      </c>
      <c r="N71" s="133">
        <v>19932826</v>
      </c>
      <c r="O71" s="61"/>
      <c r="P71" s="61"/>
    </row>
    <row r="72" spans="1:16" x14ac:dyDescent="0.25">
      <c r="A72" s="207" t="s">
        <v>347</v>
      </c>
      <c r="B72" s="90">
        <v>14321</v>
      </c>
      <c r="C72" s="64">
        <v>150</v>
      </c>
      <c r="D72" s="64">
        <v>152</v>
      </c>
      <c r="E72" s="135"/>
      <c r="F72" s="135"/>
      <c r="G72" s="135"/>
      <c r="H72" s="135"/>
      <c r="I72" s="61">
        <f t="shared" si="2"/>
        <v>4891186</v>
      </c>
      <c r="J72" s="61"/>
      <c r="K72" s="61"/>
      <c r="L72" s="61"/>
      <c r="M72" s="133">
        <v>4891186</v>
      </c>
      <c r="N72" s="133">
        <v>4891186</v>
      </c>
      <c r="O72" s="61"/>
      <c r="P72" s="61"/>
    </row>
    <row r="73" spans="1:16" hidden="1" x14ac:dyDescent="0.25">
      <c r="A73" s="79"/>
      <c r="B73" s="90"/>
      <c r="C73" s="64"/>
      <c r="D73" s="64"/>
      <c r="E73" s="61"/>
      <c r="F73" s="61"/>
      <c r="G73" s="61"/>
      <c r="H73" s="61"/>
      <c r="I73" s="61"/>
      <c r="J73" s="61"/>
      <c r="K73" s="61"/>
      <c r="L73" s="61"/>
      <c r="M73" s="133"/>
      <c r="N73" s="133"/>
      <c r="O73" s="61"/>
      <c r="P73" s="61"/>
    </row>
    <row r="74" spans="1:16" x14ac:dyDescent="0.25">
      <c r="A74" s="206" t="s">
        <v>199</v>
      </c>
      <c r="B74" s="205">
        <v>14322</v>
      </c>
      <c r="C74" s="198">
        <v>150</v>
      </c>
      <c r="D74" s="198">
        <v>152</v>
      </c>
      <c r="E74" s="197"/>
      <c r="F74" s="197"/>
      <c r="G74" s="197"/>
      <c r="H74" s="197"/>
      <c r="I74" s="197">
        <f>SUM(J74:M74)+SUM(O74:P74)</f>
        <v>0</v>
      </c>
      <c r="J74" s="197" t="s">
        <v>89</v>
      </c>
      <c r="K74" s="197" t="s">
        <v>89</v>
      </c>
      <c r="L74" s="197" t="s">
        <v>89</v>
      </c>
      <c r="M74" s="210">
        <f>SUM(M75:M76)</f>
        <v>0</v>
      </c>
      <c r="N74" s="197" t="s">
        <v>89</v>
      </c>
      <c r="O74" s="197" t="s">
        <v>89</v>
      </c>
      <c r="P74" s="197" t="s">
        <v>89</v>
      </c>
    </row>
    <row r="75" spans="1:16" x14ac:dyDescent="0.25">
      <c r="A75" s="227"/>
      <c r="B75" s="226">
        <v>14322</v>
      </c>
      <c r="C75" s="221">
        <v>150</v>
      </c>
      <c r="D75" s="221">
        <v>152</v>
      </c>
      <c r="E75" s="222"/>
      <c r="F75" s="222"/>
      <c r="G75" s="222"/>
      <c r="H75" s="222"/>
      <c r="I75" s="223">
        <f>SUM(J75:M75)+SUM(O75:P75)</f>
        <v>0</v>
      </c>
      <c r="J75" s="223"/>
      <c r="K75" s="223"/>
      <c r="L75" s="223"/>
      <c r="M75" s="224"/>
      <c r="N75" s="229"/>
      <c r="O75" s="223"/>
      <c r="P75" s="223"/>
    </row>
    <row r="76" spans="1:16" hidden="1" x14ac:dyDescent="0.25">
      <c r="A76" s="79"/>
      <c r="B76" s="90"/>
      <c r="C76" s="64"/>
      <c r="D76" s="64"/>
      <c r="E76" s="61"/>
      <c r="F76" s="61"/>
      <c r="G76" s="61"/>
      <c r="H76" s="61"/>
      <c r="I76" s="61"/>
      <c r="J76" s="61"/>
      <c r="K76" s="61"/>
      <c r="L76" s="61"/>
      <c r="M76" s="133"/>
      <c r="N76" s="61"/>
      <c r="O76" s="61"/>
      <c r="P76" s="61"/>
    </row>
    <row r="77" spans="1:16" ht="45" x14ac:dyDescent="0.25">
      <c r="A77" s="209" t="s">
        <v>198</v>
      </c>
      <c r="B77" s="205">
        <v>1440</v>
      </c>
      <c r="C77" s="198">
        <v>150</v>
      </c>
      <c r="D77" s="198">
        <v>155</v>
      </c>
      <c r="E77" s="197"/>
      <c r="F77" s="197"/>
      <c r="G77" s="197"/>
      <c r="H77" s="197"/>
      <c r="I77" s="197">
        <f>SUM(J77:M77)+SUM(O77:P77)</f>
        <v>0</v>
      </c>
      <c r="J77" s="197" t="s">
        <v>89</v>
      </c>
      <c r="K77" s="197" t="s">
        <v>89</v>
      </c>
      <c r="L77" s="197" t="s">
        <v>89</v>
      </c>
      <c r="M77" s="210">
        <f>SUM(M78:M79)</f>
        <v>0</v>
      </c>
      <c r="N77" s="197" t="s">
        <v>89</v>
      </c>
      <c r="O77" s="197" t="s">
        <v>89</v>
      </c>
      <c r="P77" s="197" t="s">
        <v>89</v>
      </c>
    </row>
    <row r="78" spans="1:16" x14ac:dyDescent="0.25">
      <c r="A78" s="218"/>
      <c r="B78" s="226">
        <v>1440</v>
      </c>
      <c r="C78" s="221">
        <v>150</v>
      </c>
      <c r="D78" s="221">
        <v>155</v>
      </c>
      <c r="E78" s="222"/>
      <c r="F78" s="222"/>
      <c r="G78" s="222"/>
      <c r="H78" s="222"/>
      <c r="I78" s="223">
        <f>SUM(J78:M78)+SUM(O78:P78)</f>
        <v>0</v>
      </c>
      <c r="J78" s="223"/>
      <c r="K78" s="223"/>
      <c r="L78" s="223"/>
      <c r="M78" s="224"/>
      <c r="N78" s="223"/>
      <c r="O78" s="223"/>
      <c r="P78" s="223"/>
    </row>
    <row r="79" spans="1:16" hidden="1" x14ac:dyDescent="0.25">
      <c r="A79" s="80"/>
      <c r="B79" s="90"/>
      <c r="C79" s="64"/>
      <c r="D79" s="64"/>
      <c r="E79" s="61"/>
      <c r="F79" s="61"/>
      <c r="G79" s="61"/>
      <c r="H79" s="61"/>
      <c r="I79" s="61"/>
      <c r="J79" s="61"/>
      <c r="K79" s="61"/>
      <c r="L79" s="61"/>
      <c r="M79" s="133"/>
      <c r="N79" s="61"/>
      <c r="O79" s="61"/>
      <c r="P79" s="61"/>
    </row>
    <row r="80" spans="1:16" ht="30" x14ac:dyDescent="0.25">
      <c r="A80" s="80" t="s">
        <v>197</v>
      </c>
      <c r="B80" s="90">
        <v>1450</v>
      </c>
      <c r="C80" s="64">
        <v>150</v>
      </c>
      <c r="D80" s="64">
        <v>156</v>
      </c>
      <c r="E80" s="61"/>
      <c r="F80" s="61"/>
      <c r="G80" s="61"/>
      <c r="H80" s="61"/>
      <c r="I80" s="61">
        <f t="shared" ref="I80:I116" si="3">SUM(J80:M80)+SUM(O80:P80)</f>
        <v>0</v>
      </c>
      <c r="J80" s="61" t="s">
        <v>89</v>
      </c>
      <c r="K80" s="61" t="s">
        <v>89</v>
      </c>
      <c r="L80" s="61" t="s">
        <v>89</v>
      </c>
      <c r="M80" s="133"/>
      <c r="N80" s="61" t="s">
        <v>89</v>
      </c>
      <c r="O80" s="61" t="s">
        <v>89</v>
      </c>
      <c r="P80" s="61" t="s">
        <v>89</v>
      </c>
    </row>
    <row r="81" spans="1:16" ht="30" x14ac:dyDescent="0.25">
      <c r="A81" s="80" t="s">
        <v>196</v>
      </c>
      <c r="B81" s="90">
        <v>1460</v>
      </c>
      <c r="C81" s="64">
        <v>150</v>
      </c>
      <c r="D81" s="64">
        <v>157</v>
      </c>
      <c r="E81" s="61"/>
      <c r="F81" s="61"/>
      <c r="G81" s="61"/>
      <c r="H81" s="61"/>
      <c r="I81" s="61">
        <f t="shared" si="3"/>
        <v>0</v>
      </c>
      <c r="J81" s="61" t="s">
        <v>89</v>
      </c>
      <c r="K81" s="61" t="s">
        <v>89</v>
      </c>
      <c r="L81" s="61" t="s">
        <v>89</v>
      </c>
      <c r="M81" s="133"/>
      <c r="N81" s="61" t="s">
        <v>89</v>
      </c>
      <c r="O81" s="61" t="s">
        <v>89</v>
      </c>
      <c r="P81" s="133"/>
    </row>
    <row r="82" spans="1:16" s="84" customFormat="1" x14ac:dyDescent="0.25">
      <c r="A82" s="80" t="s">
        <v>195</v>
      </c>
      <c r="B82" s="90">
        <v>1470</v>
      </c>
      <c r="C82" s="64">
        <v>150</v>
      </c>
      <c r="D82" s="64">
        <v>158</v>
      </c>
      <c r="E82" s="95"/>
      <c r="F82" s="95"/>
      <c r="G82" s="95"/>
      <c r="H82" s="61"/>
      <c r="I82" s="95">
        <f t="shared" si="3"/>
        <v>0</v>
      </c>
      <c r="J82" s="95" t="s">
        <v>89</v>
      </c>
      <c r="K82" s="61" t="s">
        <v>89</v>
      </c>
      <c r="L82" s="61" t="s">
        <v>89</v>
      </c>
      <c r="M82" s="133"/>
      <c r="N82" s="61" t="s">
        <v>89</v>
      </c>
      <c r="O82" s="61" t="s">
        <v>89</v>
      </c>
      <c r="P82" s="61" t="s">
        <v>89</v>
      </c>
    </row>
    <row r="83" spans="1:16" s="94" customFormat="1" x14ac:dyDescent="0.25">
      <c r="A83" s="85" t="s">
        <v>194</v>
      </c>
      <c r="B83" s="90">
        <v>1500</v>
      </c>
      <c r="C83" s="64">
        <v>180</v>
      </c>
      <c r="D83" s="64" t="s">
        <v>89</v>
      </c>
      <c r="E83" s="63"/>
      <c r="F83" s="63"/>
      <c r="G83" s="63"/>
      <c r="H83" s="203"/>
      <c r="I83" s="63">
        <f t="shared" si="3"/>
        <v>0</v>
      </c>
      <c r="J83" s="63" t="s">
        <v>89</v>
      </c>
      <c r="K83" s="63" t="s">
        <v>89</v>
      </c>
      <c r="L83" s="63" t="s">
        <v>89</v>
      </c>
      <c r="M83" s="63">
        <f>0+M84</f>
        <v>0</v>
      </c>
      <c r="N83" s="63" t="s">
        <v>89</v>
      </c>
      <c r="O83" s="63" t="s">
        <v>89</v>
      </c>
      <c r="P83" s="63" t="s">
        <v>89</v>
      </c>
    </row>
    <row r="84" spans="1:16" x14ac:dyDescent="0.25">
      <c r="A84" s="209" t="s">
        <v>192</v>
      </c>
      <c r="B84" s="205" t="s">
        <v>191</v>
      </c>
      <c r="C84" s="198">
        <v>180</v>
      </c>
      <c r="D84" s="198">
        <v>189</v>
      </c>
      <c r="E84" s="197"/>
      <c r="F84" s="197"/>
      <c r="G84" s="197"/>
      <c r="H84" s="197"/>
      <c r="I84" s="197">
        <f t="shared" si="3"/>
        <v>0</v>
      </c>
      <c r="J84" s="197" t="s">
        <v>89</v>
      </c>
      <c r="K84" s="197" t="s">
        <v>89</v>
      </c>
      <c r="L84" s="197" t="s">
        <v>89</v>
      </c>
      <c r="M84" s="196">
        <f>SUM(M85:M86)</f>
        <v>0</v>
      </c>
      <c r="N84" s="197" t="s">
        <v>89</v>
      </c>
      <c r="O84" s="197" t="s">
        <v>89</v>
      </c>
      <c r="P84" s="196">
        <f>SUM(P85:P86)</f>
        <v>0</v>
      </c>
    </row>
    <row r="85" spans="1:16" x14ac:dyDescent="0.25">
      <c r="A85" s="227"/>
      <c r="B85" s="226">
        <v>1530</v>
      </c>
      <c r="C85" s="221">
        <v>180</v>
      </c>
      <c r="D85" s="221">
        <v>189</v>
      </c>
      <c r="E85" s="222"/>
      <c r="F85" s="222"/>
      <c r="G85" s="222"/>
      <c r="H85" s="222"/>
      <c r="I85" s="222">
        <f t="shared" si="3"/>
        <v>0</v>
      </c>
      <c r="J85" s="223"/>
      <c r="K85" s="223"/>
      <c r="L85" s="223"/>
      <c r="M85" s="224"/>
      <c r="N85" s="223"/>
      <c r="O85" s="223"/>
      <c r="P85" s="222"/>
    </row>
    <row r="86" spans="1:16" hidden="1" x14ac:dyDescent="0.25">
      <c r="A86" s="80"/>
      <c r="B86" s="90"/>
      <c r="C86" s="64"/>
      <c r="D86" s="64"/>
      <c r="E86" s="61"/>
      <c r="F86" s="61"/>
      <c r="G86" s="61"/>
      <c r="H86" s="61"/>
      <c r="I86" s="61">
        <f t="shared" si="3"/>
        <v>0</v>
      </c>
      <c r="J86" s="61"/>
      <c r="K86" s="61"/>
      <c r="L86" s="61"/>
      <c r="M86" s="133"/>
      <c r="N86" s="61"/>
      <c r="O86" s="61"/>
      <c r="P86" s="135"/>
    </row>
    <row r="87" spans="1:16" x14ac:dyDescent="0.25">
      <c r="A87" s="85" t="s">
        <v>190</v>
      </c>
      <c r="B87" s="90" t="s">
        <v>189</v>
      </c>
      <c r="C87" s="64">
        <v>400</v>
      </c>
      <c r="D87" s="64" t="s">
        <v>89</v>
      </c>
      <c r="E87" s="63"/>
      <c r="F87" s="63"/>
      <c r="G87" s="63"/>
      <c r="H87" s="203"/>
      <c r="I87" s="63">
        <f t="shared" si="3"/>
        <v>0</v>
      </c>
      <c r="J87" s="63" t="s">
        <v>89</v>
      </c>
      <c r="K87" s="63" t="s">
        <v>89</v>
      </c>
      <c r="L87" s="63" t="s">
        <v>89</v>
      </c>
      <c r="M87" s="63">
        <f>0+M88+M91+M94</f>
        <v>0</v>
      </c>
      <c r="N87" s="63" t="s">
        <v>89</v>
      </c>
      <c r="O87" s="63" t="s">
        <v>89</v>
      </c>
      <c r="P87" s="63" t="s">
        <v>89</v>
      </c>
    </row>
    <row r="88" spans="1:16" ht="30" x14ac:dyDescent="0.25">
      <c r="A88" s="209" t="s">
        <v>188</v>
      </c>
      <c r="B88" s="205" t="s">
        <v>187</v>
      </c>
      <c r="C88" s="198">
        <v>410</v>
      </c>
      <c r="D88" s="208" t="s">
        <v>89</v>
      </c>
      <c r="E88" s="197"/>
      <c r="F88" s="197"/>
      <c r="G88" s="197"/>
      <c r="H88" s="197"/>
      <c r="I88" s="197">
        <f t="shared" si="3"/>
        <v>0</v>
      </c>
      <c r="J88" s="197" t="s">
        <v>89</v>
      </c>
      <c r="K88" s="197" t="s">
        <v>89</v>
      </c>
      <c r="L88" s="197" t="s">
        <v>89</v>
      </c>
      <c r="M88" s="196">
        <f>SUM(M89:M90)</f>
        <v>0</v>
      </c>
      <c r="N88" s="197" t="s">
        <v>89</v>
      </c>
      <c r="O88" s="197" t="s">
        <v>89</v>
      </c>
      <c r="P88" s="197" t="s">
        <v>89</v>
      </c>
    </row>
    <row r="89" spans="1:16" x14ac:dyDescent="0.25">
      <c r="A89" s="227"/>
      <c r="B89" s="226">
        <v>1910</v>
      </c>
      <c r="C89" s="221">
        <v>410</v>
      </c>
      <c r="D89" s="228" t="s">
        <v>89</v>
      </c>
      <c r="E89" s="222"/>
      <c r="F89" s="222"/>
      <c r="G89" s="222"/>
      <c r="H89" s="222"/>
      <c r="I89" s="222">
        <f t="shared" si="3"/>
        <v>0</v>
      </c>
      <c r="J89" s="223"/>
      <c r="K89" s="223"/>
      <c r="L89" s="223"/>
      <c r="M89" s="224"/>
      <c r="N89" s="223"/>
      <c r="O89" s="223"/>
      <c r="P89" s="223"/>
    </row>
    <row r="90" spans="1:16" hidden="1" x14ac:dyDescent="0.25">
      <c r="A90" s="80"/>
      <c r="B90" s="90"/>
      <c r="C90" s="64"/>
      <c r="D90" s="194"/>
      <c r="E90" s="61"/>
      <c r="F90" s="61"/>
      <c r="G90" s="61"/>
      <c r="H90" s="61"/>
      <c r="I90" s="61">
        <f t="shared" si="3"/>
        <v>0</v>
      </c>
      <c r="J90" s="61"/>
      <c r="K90" s="61"/>
      <c r="L90" s="61"/>
      <c r="M90" s="133"/>
      <c r="N90" s="61"/>
      <c r="O90" s="61"/>
      <c r="P90" s="61"/>
    </row>
    <row r="91" spans="1:16" x14ac:dyDescent="0.25">
      <c r="A91" s="209" t="s">
        <v>186</v>
      </c>
      <c r="B91" s="205" t="s">
        <v>185</v>
      </c>
      <c r="C91" s="198">
        <v>420</v>
      </c>
      <c r="D91" s="208" t="s">
        <v>89</v>
      </c>
      <c r="E91" s="197"/>
      <c r="F91" s="197"/>
      <c r="G91" s="197"/>
      <c r="H91" s="197"/>
      <c r="I91" s="197">
        <f t="shared" si="3"/>
        <v>0</v>
      </c>
      <c r="J91" s="197" t="s">
        <v>89</v>
      </c>
      <c r="K91" s="197" t="s">
        <v>89</v>
      </c>
      <c r="L91" s="197" t="s">
        <v>89</v>
      </c>
      <c r="M91" s="196">
        <f>SUM(M92:M93)</f>
        <v>0</v>
      </c>
      <c r="N91" s="197" t="s">
        <v>89</v>
      </c>
      <c r="O91" s="197" t="s">
        <v>89</v>
      </c>
      <c r="P91" s="197" t="s">
        <v>89</v>
      </c>
    </row>
    <row r="92" spans="1:16" x14ac:dyDescent="0.25">
      <c r="A92" s="227"/>
      <c r="B92" s="226">
        <v>1920</v>
      </c>
      <c r="C92" s="221">
        <v>420</v>
      </c>
      <c r="D92" s="228" t="s">
        <v>89</v>
      </c>
      <c r="E92" s="222"/>
      <c r="F92" s="222"/>
      <c r="G92" s="222"/>
      <c r="H92" s="222"/>
      <c r="I92" s="222">
        <f t="shared" si="3"/>
        <v>0</v>
      </c>
      <c r="J92" s="223"/>
      <c r="K92" s="223"/>
      <c r="L92" s="223"/>
      <c r="M92" s="224"/>
      <c r="N92" s="223"/>
      <c r="O92" s="223"/>
      <c r="P92" s="223"/>
    </row>
    <row r="93" spans="1:16" hidden="1" x14ac:dyDescent="0.25">
      <c r="A93" s="80"/>
      <c r="B93" s="90"/>
      <c r="C93" s="64"/>
      <c r="D93" s="194"/>
      <c r="E93" s="61"/>
      <c r="F93" s="61"/>
      <c r="G93" s="61"/>
      <c r="H93" s="61"/>
      <c r="I93" s="61">
        <f t="shared" si="3"/>
        <v>0</v>
      </c>
      <c r="J93" s="61"/>
      <c r="K93" s="61"/>
      <c r="L93" s="61"/>
      <c r="M93" s="133"/>
      <c r="N93" s="61"/>
      <c r="O93" s="61"/>
      <c r="P93" s="61"/>
    </row>
    <row r="94" spans="1:16" x14ac:dyDescent="0.25">
      <c r="A94" s="80" t="s">
        <v>184</v>
      </c>
      <c r="B94" s="90" t="s">
        <v>183</v>
      </c>
      <c r="C94" s="64">
        <v>440</v>
      </c>
      <c r="D94" s="194" t="s">
        <v>89</v>
      </c>
      <c r="E94" s="78"/>
      <c r="F94" s="78"/>
      <c r="G94" s="78"/>
      <c r="H94" s="78"/>
      <c r="I94" s="78">
        <f t="shared" si="3"/>
        <v>0</v>
      </c>
      <c r="J94" s="78" t="s">
        <v>89</v>
      </c>
      <c r="K94" s="78" t="s">
        <v>89</v>
      </c>
      <c r="L94" s="78" t="s">
        <v>89</v>
      </c>
      <c r="M94" s="63">
        <f>0+M95+M98+M101+M104+M107</f>
        <v>0</v>
      </c>
      <c r="N94" s="78" t="s">
        <v>89</v>
      </c>
      <c r="O94" s="78" t="s">
        <v>89</v>
      </c>
      <c r="P94" s="78" t="s">
        <v>89</v>
      </c>
    </row>
    <row r="95" spans="1:16" x14ac:dyDescent="0.25">
      <c r="A95" s="206" t="s">
        <v>182</v>
      </c>
      <c r="B95" s="205">
        <v>1941</v>
      </c>
      <c r="C95" s="198">
        <v>440</v>
      </c>
      <c r="D95" s="198">
        <v>131</v>
      </c>
      <c r="E95" s="197"/>
      <c r="F95" s="197"/>
      <c r="G95" s="197"/>
      <c r="H95" s="197"/>
      <c r="I95" s="197">
        <f t="shared" si="3"/>
        <v>0</v>
      </c>
      <c r="J95" s="197" t="s">
        <v>89</v>
      </c>
      <c r="K95" s="197" t="s">
        <v>89</v>
      </c>
      <c r="L95" s="197" t="s">
        <v>89</v>
      </c>
      <c r="M95" s="196">
        <f>SUM(M96:M97)</f>
        <v>0</v>
      </c>
      <c r="N95" s="197" t="s">
        <v>89</v>
      </c>
      <c r="O95" s="197" t="s">
        <v>89</v>
      </c>
      <c r="P95" s="197" t="s">
        <v>89</v>
      </c>
    </row>
    <row r="96" spans="1:16" x14ac:dyDescent="0.25">
      <c r="A96" s="225"/>
      <c r="B96" s="226">
        <v>1941</v>
      </c>
      <c r="C96" s="221">
        <v>440</v>
      </c>
      <c r="D96" s="221">
        <v>131</v>
      </c>
      <c r="E96" s="222"/>
      <c r="F96" s="222"/>
      <c r="G96" s="222"/>
      <c r="H96" s="222"/>
      <c r="I96" s="222">
        <f t="shared" si="3"/>
        <v>0</v>
      </c>
      <c r="J96" s="223"/>
      <c r="K96" s="223"/>
      <c r="L96" s="223"/>
      <c r="M96" s="224"/>
      <c r="N96" s="223"/>
      <c r="O96" s="223"/>
      <c r="P96" s="223"/>
    </row>
    <row r="97" spans="1:16" hidden="1" x14ac:dyDescent="0.25">
      <c r="A97" s="79"/>
      <c r="B97" s="90"/>
      <c r="C97" s="64"/>
      <c r="D97" s="64"/>
      <c r="E97" s="61"/>
      <c r="F97" s="61"/>
      <c r="G97" s="61"/>
      <c r="H97" s="61"/>
      <c r="I97" s="61">
        <f t="shared" si="3"/>
        <v>0</v>
      </c>
      <c r="J97" s="61"/>
      <c r="K97" s="61"/>
      <c r="L97" s="61"/>
      <c r="M97" s="133"/>
      <c r="N97" s="61"/>
      <c r="O97" s="61"/>
      <c r="P97" s="61"/>
    </row>
    <row r="98" spans="1:16" ht="14.25" customHeight="1" x14ac:dyDescent="0.25">
      <c r="A98" s="206" t="s">
        <v>181</v>
      </c>
      <c r="B98" s="205">
        <v>1942</v>
      </c>
      <c r="C98" s="198">
        <v>440</v>
      </c>
      <c r="D98" s="198">
        <v>442</v>
      </c>
      <c r="E98" s="197"/>
      <c r="F98" s="197"/>
      <c r="G98" s="197"/>
      <c r="H98" s="197"/>
      <c r="I98" s="197">
        <f t="shared" si="3"/>
        <v>0</v>
      </c>
      <c r="J98" s="197" t="s">
        <v>89</v>
      </c>
      <c r="K98" s="197" t="s">
        <v>89</v>
      </c>
      <c r="L98" s="197" t="s">
        <v>89</v>
      </c>
      <c r="M98" s="196">
        <f>SUM(M99:M100)</f>
        <v>0</v>
      </c>
      <c r="N98" s="197" t="s">
        <v>89</v>
      </c>
      <c r="O98" s="197" t="s">
        <v>89</v>
      </c>
      <c r="P98" s="197" t="s">
        <v>89</v>
      </c>
    </row>
    <row r="99" spans="1:16" x14ac:dyDescent="0.25">
      <c r="A99" s="225"/>
      <c r="B99" s="226">
        <v>1942</v>
      </c>
      <c r="C99" s="221">
        <v>440</v>
      </c>
      <c r="D99" s="221">
        <v>442</v>
      </c>
      <c r="E99" s="222"/>
      <c r="F99" s="222"/>
      <c r="G99" s="222"/>
      <c r="H99" s="222"/>
      <c r="I99" s="222">
        <f t="shared" si="3"/>
        <v>0</v>
      </c>
      <c r="J99" s="223"/>
      <c r="K99" s="223"/>
      <c r="L99" s="223"/>
      <c r="M99" s="224"/>
      <c r="N99" s="223"/>
      <c r="O99" s="223"/>
      <c r="P99" s="223"/>
    </row>
    <row r="100" spans="1:16" hidden="1" x14ac:dyDescent="0.25">
      <c r="A100" s="79"/>
      <c r="B100" s="90"/>
      <c r="C100" s="64"/>
      <c r="D100" s="64"/>
      <c r="E100" s="61"/>
      <c r="F100" s="61"/>
      <c r="G100" s="61"/>
      <c r="H100" s="61"/>
      <c r="I100" s="61">
        <f t="shared" si="3"/>
        <v>0</v>
      </c>
      <c r="J100" s="61"/>
      <c r="K100" s="61"/>
      <c r="L100" s="61"/>
      <c r="M100" s="133"/>
      <c r="N100" s="61"/>
      <c r="O100" s="61"/>
      <c r="P100" s="61"/>
    </row>
    <row r="101" spans="1:16" x14ac:dyDescent="0.25">
      <c r="A101" s="206" t="s">
        <v>180</v>
      </c>
      <c r="B101" s="205">
        <v>1943</v>
      </c>
      <c r="C101" s="198">
        <v>440</v>
      </c>
      <c r="D101" s="198">
        <v>444</v>
      </c>
      <c r="E101" s="197"/>
      <c r="F101" s="197"/>
      <c r="G101" s="197"/>
      <c r="H101" s="197"/>
      <c r="I101" s="197">
        <f t="shared" si="3"/>
        <v>0</v>
      </c>
      <c r="J101" s="197" t="s">
        <v>89</v>
      </c>
      <c r="K101" s="197" t="s">
        <v>89</v>
      </c>
      <c r="L101" s="197" t="s">
        <v>89</v>
      </c>
      <c r="M101" s="196">
        <f>SUM(M102:M103)</f>
        <v>0</v>
      </c>
      <c r="N101" s="197" t="s">
        <v>89</v>
      </c>
      <c r="O101" s="197" t="s">
        <v>89</v>
      </c>
      <c r="P101" s="197" t="s">
        <v>89</v>
      </c>
    </row>
    <row r="102" spans="1:16" x14ac:dyDescent="0.25">
      <c r="A102" s="225"/>
      <c r="B102" s="226">
        <v>1943</v>
      </c>
      <c r="C102" s="221">
        <v>440</v>
      </c>
      <c r="D102" s="221">
        <v>444</v>
      </c>
      <c r="E102" s="222"/>
      <c r="F102" s="222"/>
      <c r="G102" s="222"/>
      <c r="H102" s="222"/>
      <c r="I102" s="222">
        <f t="shared" si="3"/>
        <v>0</v>
      </c>
      <c r="J102" s="223"/>
      <c r="K102" s="223"/>
      <c r="L102" s="223"/>
      <c r="M102" s="224"/>
      <c r="N102" s="223"/>
      <c r="O102" s="223"/>
      <c r="P102" s="223"/>
    </row>
    <row r="103" spans="1:16" hidden="1" x14ac:dyDescent="0.25">
      <c r="A103" s="79"/>
      <c r="B103" s="90"/>
      <c r="C103" s="64"/>
      <c r="D103" s="64"/>
      <c r="E103" s="61"/>
      <c r="F103" s="61"/>
      <c r="G103" s="61"/>
      <c r="H103" s="61"/>
      <c r="I103" s="61">
        <f t="shared" si="3"/>
        <v>0</v>
      </c>
      <c r="J103" s="61"/>
      <c r="K103" s="61"/>
      <c r="L103" s="61"/>
      <c r="M103" s="133"/>
      <c r="N103" s="61"/>
      <c r="O103" s="61"/>
      <c r="P103" s="61"/>
    </row>
    <row r="104" spans="1:16" ht="30" x14ac:dyDescent="0.25">
      <c r="A104" s="206" t="s">
        <v>179</v>
      </c>
      <c r="B104" s="205">
        <v>1945</v>
      </c>
      <c r="C104" s="198">
        <v>440</v>
      </c>
      <c r="D104" s="198">
        <v>446</v>
      </c>
      <c r="E104" s="197"/>
      <c r="F104" s="197"/>
      <c r="G104" s="197"/>
      <c r="H104" s="197"/>
      <c r="I104" s="197">
        <f t="shared" si="3"/>
        <v>0</v>
      </c>
      <c r="J104" s="197" t="s">
        <v>89</v>
      </c>
      <c r="K104" s="197" t="s">
        <v>89</v>
      </c>
      <c r="L104" s="197" t="s">
        <v>89</v>
      </c>
      <c r="M104" s="196">
        <f>SUM(M105:M106)</f>
        <v>0</v>
      </c>
      <c r="N104" s="197" t="s">
        <v>89</v>
      </c>
      <c r="O104" s="197" t="s">
        <v>89</v>
      </c>
      <c r="P104" s="197" t="s">
        <v>89</v>
      </c>
    </row>
    <row r="105" spans="1:16" x14ac:dyDescent="0.25">
      <c r="A105" s="225"/>
      <c r="B105" s="226">
        <v>1945</v>
      </c>
      <c r="C105" s="221">
        <v>440</v>
      </c>
      <c r="D105" s="221">
        <v>446</v>
      </c>
      <c r="E105" s="222"/>
      <c r="F105" s="222"/>
      <c r="G105" s="222"/>
      <c r="H105" s="222"/>
      <c r="I105" s="222">
        <f t="shared" si="3"/>
        <v>0</v>
      </c>
      <c r="J105" s="223"/>
      <c r="K105" s="223"/>
      <c r="L105" s="223"/>
      <c r="M105" s="224"/>
      <c r="N105" s="223"/>
      <c r="O105" s="223"/>
      <c r="P105" s="223"/>
    </row>
    <row r="106" spans="1:16" hidden="1" x14ac:dyDescent="0.25">
      <c r="A106" s="79"/>
      <c r="B106" s="90"/>
      <c r="C106" s="64"/>
      <c r="D106" s="64"/>
      <c r="E106" s="61"/>
      <c r="F106" s="61"/>
      <c r="G106" s="61"/>
      <c r="H106" s="61"/>
      <c r="I106" s="61">
        <f t="shared" si="3"/>
        <v>0</v>
      </c>
      <c r="J106" s="61"/>
      <c r="K106" s="61"/>
      <c r="L106" s="61"/>
      <c r="M106" s="133"/>
      <c r="N106" s="61"/>
      <c r="O106" s="61"/>
      <c r="P106" s="61"/>
    </row>
    <row r="107" spans="1:16" ht="30" x14ac:dyDescent="0.25">
      <c r="A107" s="206" t="s">
        <v>178</v>
      </c>
      <c r="B107" s="205">
        <v>1946</v>
      </c>
      <c r="C107" s="198">
        <v>440</v>
      </c>
      <c r="D107" s="198">
        <v>449</v>
      </c>
      <c r="E107" s="197"/>
      <c r="F107" s="197"/>
      <c r="G107" s="197"/>
      <c r="H107" s="197"/>
      <c r="I107" s="197">
        <f t="shared" si="3"/>
        <v>0</v>
      </c>
      <c r="J107" s="197" t="s">
        <v>89</v>
      </c>
      <c r="K107" s="197" t="s">
        <v>89</v>
      </c>
      <c r="L107" s="197" t="s">
        <v>89</v>
      </c>
      <c r="M107" s="196">
        <f>SUM(M108:M109)</f>
        <v>0</v>
      </c>
      <c r="N107" s="197" t="s">
        <v>89</v>
      </c>
      <c r="O107" s="197" t="s">
        <v>89</v>
      </c>
      <c r="P107" s="197" t="s">
        <v>89</v>
      </c>
    </row>
    <row r="108" spans="1:16" x14ac:dyDescent="0.25">
      <c r="A108" s="225"/>
      <c r="B108" s="226">
        <v>1946</v>
      </c>
      <c r="C108" s="221">
        <v>440</v>
      </c>
      <c r="D108" s="221">
        <v>449</v>
      </c>
      <c r="E108" s="222"/>
      <c r="F108" s="222"/>
      <c r="G108" s="222"/>
      <c r="H108" s="222"/>
      <c r="I108" s="222">
        <f t="shared" si="3"/>
        <v>0</v>
      </c>
      <c r="J108" s="223"/>
      <c r="K108" s="223"/>
      <c r="L108" s="223"/>
      <c r="M108" s="224"/>
      <c r="N108" s="223"/>
      <c r="O108" s="223"/>
      <c r="P108" s="223"/>
    </row>
    <row r="109" spans="1:16" hidden="1" x14ac:dyDescent="0.25">
      <c r="A109" s="79"/>
      <c r="B109" s="90"/>
      <c r="C109" s="64"/>
      <c r="D109" s="64"/>
      <c r="E109" s="61"/>
      <c r="F109" s="61"/>
      <c r="G109" s="61"/>
      <c r="H109" s="61"/>
      <c r="I109" s="61">
        <f t="shared" si="3"/>
        <v>0</v>
      </c>
      <c r="J109" s="61"/>
      <c r="K109" s="61"/>
      <c r="L109" s="61"/>
      <c r="M109" s="133"/>
      <c r="N109" s="61"/>
      <c r="O109" s="61"/>
      <c r="P109" s="61"/>
    </row>
    <row r="110" spans="1:16" x14ac:dyDescent="0.25">
      <c r="A110" s="85" t="s">
        <v>177</v>
      </c>
      <c r="B110" s="90" t="s">
        <v>176</v>
      </c>
      <c r="C110" s="83" t="s">
        <v>89</v>
      </c>
      <c r="D110" s="83" t="s">
        <v>89</v>
      </c>
      <c r="E110" s="63"/>
      <c r="F110" s="63"/>
      <c r="G110" s="63"/>
      <c r="H110" s="203"/>
      <c r="I110" s="63">
        <f t="shared" si="3"/>
        <v>0</v>
      </c>
      <c r="J110" s="63">
        <f>0+J111</f>
        <v>0</v>
      </c>
      <c r="K110" s="63">
        <f>0+K111</f>
        <v>0</v>
      </c>
      <c r="L110" s="78">
        <f>0+L111</f>
        <v>0</v>
      </c>
      <c r="M110" s="63">
        <f>0+M111</f>
        <v>0</v>
      </c>
      <c r="N110" s="63">
        <f>0+N111</f>
        <v>0</v>
      </c>
      <c r="O110" s="78" t="s">
        <v>89</v>
      </c>
      <c r="P110" s="78" t="s">
        <v>89</v>
      </c>
    </row>
    <row r="111" spans="1:16" ht="45" x14ac:dyDescent="0.25">
      <c r="A111" s="80" t="s">
        <v>175</v>
      </c>
      <c r="B111" s="90" t="s">
        <v>174</v>
      </c>
      <c r="C111" s="64">
        <v>510</v>
      </c>
      <c r="D111" s="64">
        <v>510</v>
      </c>
      <c r="E111" s="133"/>
      <c r="F111" s="133"/>
      <c r="G111" s="133"/>
      <c r="H111" s="202"/>
      <c r="I111" s="133">
        <f t="shared" si="3"/>
        <v>0</v>
      </c>
      <c r="J111" s="133"/>
      <c r="K111" s="133"/>
      <c r="L111" s="135"/>
      <c r="M111" s="133"/>
      <c r="N111" s="133"/>
      <c r="O111" s="61" t="s">
        <v>89</v>
      </c>
      <c r="P111" s="61" t="s">
        <v>89</v>
      </c>
    </row>
    <row r="112" spans="1:16" x14ac:dyDescent="0.25">
      <c r="A112" s="76" t="s">
        <v>97</v>
      </c>
      <c r="B112" s="70">
        <v>3000</v>
      </c>
      <c r="C112" s="75">
        <v>100</v>
      </c>
      <c r="D112" s="64" t="s">
        <v>89</v>
      </c>
      <c r="E112" s="69"/>
      <c r="F112" s="69"/>
      <c r="G112" s="69"/>
      <c r="H112" s="201"/>
      <c r="I112" s="69">
        <f t="shared" si="3"/>
        <v>0</v>
      </c>
      <c r="J112" s="69" t="s">
        <v>89</v>
      </c>
      <c r="K112" s="69" t="s">
        <v>89</v>
      </c>
      <c r="L112" s="78" t="s">
        <v>89</v>
      </c>
      <c r="M112" s="69">
        <f>0+M113+M114+M115+M118</f>
        <v>0</v>
      </c>
      <c r="N112" s="69">
        <f>0+N113+N114+N115+N118</f>
        <v>0</v>
      </c>
      <c r="O112" s="69" t="s">
        <v>89</v>
      </c>
      <c r="P112" s="69">
        <f>0+P113+P114+P115+P118</f>
        <v>0</v>
      </c>
    </row>
    <row r="113" spans="1:16" ht="30" x14ac:dyDescent="0.25">
      <c r="A113" s="74" t="s">
        <v>96</v>
      </c>
      <c r="B113" s="72">
        <v>3010</v>
      </c>
      <c r="C113" s="64">
        <v>180</v>
      </c>
      <c r="D113" s="64">
        <v>189</v>
      </c>
      <c r="E113" s="61"/>
      <c r="F113" s="61"/>
      <c r="G113" s="61"/>
      <c r="H113" s="61"/>
      <c r="I113" s="61">
        <f t="shared" si="3"/>
        <v>0</v>
      </c>
      <c r="J113" s="61" t="s">
        <v>89</v>
      </c>
      <c r="K113" s="61" t="s">
        <v>89</v>
      </c>
      <c r="L113" s="61" t="s">
        <v>89</v>
      </c>
      <c r="M113" s="133"/>
      <c r="N113" s="133"/>
      <c r="O113" s="61" t="s">
        <v>89</v>
      </c>
      <c r="P113" s="133"/>
    </row>
    <row r="114" spans="1:16" x14ac:dyDescent="0.25">
      <c r="A114" s="73" t="s">
        <v>95</v>
      </c>
      <c r="B114" s="72">
        <v>3020</v>
      </c>
      <c r="C114" s="64">
        <v>180</v>
      </c>
      <c r="D114" s="64">
        <v>189</v>
      </c>
      <c r="E114" s="61"/>
      <c r="F114" s="61"/>
      <c r="G114" s="61"/>
      <c r="H114" s="61"/>
      <c r="I114" s="61">
        <f t="shared" si="3"/>
        <v>0</v>
      </c>
      <c r="J114" s="61" t="s">
        <v>89</v>
      </c>
      <c r="K114" s="61" t="s">
        <v>89</v>
      </c>
      <c r="L114" s="61" t="s">
        <v>89</v>
      </c>
      <c r="M114" s="133"/>
      <c r="N114" s="133"/>
      <c r="O114" s="61" t="s">
        <v>89</v>
      </c>
      <c r="P114" s="133"/>
    </row>
    <row r="115" spans="1:16" x14ac:dyDescent="0.25">
      <c r="A115" s="200" t="s">
        <v>94</v>
      </c>
      <c r="B115" s="199">
        <v>3030</v>
      </c>
      <c r="C115" s="198">
        <v>180</v>
      </c>
      <c r="D115" s="198">
        <v>189</v>
      </c>
      <c r="E115" s="197"/>
      <c r="F115" s="197"/>
      <c r="G115" s="197"/>
      <c r="H115" s="197"/>
      <c r="I115" s="197">
        <f t="shared" si="3"/>
        <v>0</v>
      </c>
      <c r="J115" s="197" t="s">
        <v>89</v>
      </c>
      <c r="K115" s="197" t="s">
        <v>89</v>
      </c>
      <c r="L115" s="197" t="s">
        <v>89</v>
      </c>
      <c r="M115" s="196">
        <f>SUM(M116:M117)</f>
        <v>0</v>
      </c>
      <c r="N115" s="196">
        <f>SUM(N116:N117)</f>
        <v>0</v>
      </c>
      <c r="O115" s="197" t="s">
        <v>89</v>
      </c>
      <c r="P115" s="196">
        <f>SUM(P116:P117)</f>
        <v>0</v>
      </c>
    </row>
    <row r="116" spans="1:16" x14ac:dyDescent="0.25">
      <c r="A116" s="218"/>
      <c r="B116" s="219">
        <v>3030</v>
      </c>
      <c r="C116" s="220">
        <v>180</v>
      </c>
      <c r="D116" s="221">
        <v>189</v>
      </c>
      <c r="E116" s="222"/>
      <c r="F116" s="222"/>
      <c r="G116" s="222"/>
      <c r="H116" s="222"/>
      <c r="I116" s="222">
        <f t="shared" si="3"/>
        <v>0</v>
      </c>
      <c r="J116" s="223"/>
      <c r="K116" s="223"/>
      <c r="L116" s="223"/>
      <c r="M116" s="224"/>
      <c r="N116" s="224"/>
      <c r="O116" s="223"/>
      <c r="P116" s="224"/>
    </row>
    <row r="117" spans="1:16" hidden="1" x14ac:dyDescent="0.25">
      <c r="A117" s="73"/>
      <c r="B117" s="72"/>
      <c r="C117" s="65"/>
      <c r="D117" s="64"/>
      <c r="E117" s="61"/>
      <c r="F117" s="61"/>
      <c r="G117" s="61"/>
      <c r="H117" s="61"/>
      <c r="I117" s="61"/>
      <c r="J117" s="61"/>
      <c r="K117" s="61"/>
      <c r="L117" s="61"/>
      <c r="M117" s="133"/>
      <c r="N117" s="133"/>
      <c r="O117" s="61"/>
      <c r="P117" s="133"/>
    </row>
    <row r="118" spans="1:16" x14ac:dyDescent="0.25">
      <c r="A118" s="200" t="s">
        <v>93</v>
      </c>
      <c r="B118" s="199">
        <v>3040</v>
      </c>
      <c r="C118" s="198">
        <v>130</v>
      </c>
      <c r="D118" s="198">
        <v>131</v>
      </c>
      <c r="E118" s="197"/>
      <c r="F118" s="197"/>
      <c r="G118" s="197"/>
      <c r="H118" s="197"/>
      <c r="I118" s="197">
        <f>SUM(J118:M118)+SUM(O118:P118)</f>
        <v>0</v>
      </c>
      <c r="J118" s="197" t="s">
        <v>89</v>
      </c>
      <c r="K118" s="197" t="s">
        <v>89</v>
      </c>
      <c r="L118" s="197" t="s">
        <v>89</v>
      </c>
      <c r="M118" s="196">
        <f>SUM(M119:M120)</f>
        <v>0</v>
      </c>
      <c r="N118" s="196">
        <f>SUM(N119:N120)</f>
        <v>0</v>
      </c>
      <c r="O118" s="197" t="s">
        <v>89</v>
      </c>
      <c r="P118" s="196">
        <f>SUM(P119:P120)</f>
        <v>0</v>
      </c>
    </row>
    <row r="119" spans="1:16" x14ac:dyDescent="0.25">
      <c r="A119" s="218"/>
      <c r="B119" s="219">
        <v>3040</v>
      </c>
      <c r="C119" s="220">
        <v>130</v>
      </c>
      <c r="D119" s="221">
        <v>131</v>
      </c>
      <c r="E119" s="222"/>
      <c r="F119" s="222"/>
      <c r="G119" s="222"/>
      <c r="H119" s="222"/>
      <c r="I119" s="222">
        <f>SUM(J119:M119)+SUM(O119:P119)</f>
        <v>0</v>
      </c>
      <c r="J119" s="223"/>
      <c r="K119" s="223"/>
      <c r="L119" s="223"/>
      <c r="M119" s="224"/>
      <c r="N119" s="224"/>
      <c r="O119" s="223"/>
      <c r="P119" s="224"/>
    </row>
    <row r="120" spans="1:16" hidden="1" x14ac:dyDescent="0.25">
      <c r="A120" s="73"/>
      <c r="B120" s="72"/>
      <c r="C120" s="65"/>
      <c r="D120" s="64"/>
      <c r="E120" s="61"/>
      <c r="F120" s="61"/>
      <c r="G120" s="61"/>
      <c r="H120" s="61"/>
      <c r="I120" s="61"/>
      <c r="J120" s="61"/>
      <c r="K120" s="61"/>
      <c r="L120" s="61"/>
      <c r="M120" s="133"/>
      <c r="N120" s="133"/>
      <c r="O120" s="61"/>
      <c r="P120" s="133"/>
    </row>
    <row r="121" spans="1:16" s="54" customFormat="1" ht="14.25" x14ac:dyDescent="0.2">
      <c r="A121" s="60"/>
      <c r="B121" s="59"/>
      <c r="C121" s="58"/>
      <c r="D121" s="58"/>
      <c r="E121" s="55"/>
      <c r="F121" s="55"/>
      <c r="G121" s="55"/>
      <c r="H121" s="55"/>
      <c r="I121" s="55"/>
      <c r="J121" s="55"/>
      <c r="K121" s="55"/>
      <c r="L121" s="55"/>
      <c r="M121" s="55"/>
      <c r="N121" s="56"/>
      <c r="O121" s="55"/>
      <c r="P121" s="55"/>
    </row>
    <row r="123" spans="1:16" x14ac:dyDescent="0.25">
      <c r="A123" s="361" t="s">
        <v>88</v>
      </c>
      <c r="B123" s="361"/>
      <c r="C123" s="361"/>
      <c r="D123" s="361"/>
      <c r="E123" s="361"/>
      <c r="F123" s="193"/>
      <c r="G123" s="193"/>
      <c r="H123" s="193"/>
      <c r="I123" s="193"/>
      <c r="K123" s="4" t="s">
        <v>86</v>
      </c>
      <c r="O123" s="353"/>
      <c r="P123" s="353"/>
    </row>
    <row r="124" spans="1:16" x14ac:dyDescent="0.25">
      <c r="D124" s="4"/>
      <c r="K124" s="192" t="s">
        <v>74</v>
      </c>
      <c r="L124" s="192"/>
      <c r="O124" s="355" t="s">
        <v>85</v>
      </c>
      <c r="P124" s="355"/>
    </row>
    <row r="125" spans="1:16" x14ac:dyDescent="0.25">
      <c r="A125" s="361"/>
      <c r="B125" s="361"/>
      <c r="C125" s="361"/>
      <c r="D125" s="361"/>
      <c r="E125" s="361"/>
      <c r="F125" s="361"/>
      <c r="G125" s="361"/>
      <c r="H125" s="361"/>
      <c r="I125" s="361"/>
      <c r="J125" s="361"/>
      <c r="K125" s="191" t="s">
        <v>86</v>
      </c>
      <c r="L125" s="191"/>
      <c r="O125" s="353"/>
      <c r="P125" s="353"/>
    </row>
    <row r="126" spans="1:16" x14ac:dyDescent="0.25">
      <c r="D126" s="4"/>
      <c r="K126" s="191" t="s">
        <v>74</v>
      </c>
      <c r="L126" s="191"/>
      <c r="O126" s="354" t="s">
        <v>85</v>
      </c>
      <c r="P126" s="354"/>
    </row>
    <row r="127" spans="1:16" x14ac:dyDescent="0.25">
      <c r="A127" s="361"/>
      <c r="B127" s="361"/>
      <c r="C127" s="361"/>
      <c r="D127" s="361"/>
      <c r="E127" s="361"/>
      <c r="F127" s="361"/>
      <c r="G127" s="361"/>
      <c r="H127" s="361"/>
      <c r="I127" s="361"/>
      <c r="J127" s="361"/>
      <c r="K127" s="191" t="s">
        <v>86</v>
      </c>
      <c r="L127" s="191"/>
      <c r="O127" s="353"/>
      <c r="P127" s="353"/>
    </row>
    <row r="128" spans="1:16" x14ac:dyDescent="0.25">
      <c r="D128" s="4"/>
      <c r="K128" s="191" t="s">
        <v>74</v>
      </c>
      <c r="L128" s="191"/>
      <c r="O128" s="354" t="s">
        <v>85</v>
      </c>
      <c r="P128" s="354"/>
    </row>
    <row r="129" spans="1:16" x14ac:dyDescent="0.25">
      <c r="A129" s="193" t="s">
        <v>87</v>
      </c>
      <c r="D129" s="4"/>
      <c r="K129" s="191" t="s">
        <v>86</v>
      </c>
      <c r="L129" s="191"/>
      <c r="O129" s="353"/>
      <c r="P129" s="353"/>
    </row>
    <row r="130" spans="1:16" x14ac:dyDescent="0.25">
      <c r="A130" s="52"/>
      <c r="B130" s="51"/>
      <c r="D130" s="4"/>
      <c r="K130" s="191" t="s">
        <v>74</v>
      </c>
      <c r="L130" s="191"/>
      <c r="O130" s="354" t="s">
        <v>85</v>
      </c>
      <c r="P130" s="354"/>
    </row>
    <row r="131" spans="1:16" x14ac:dyDescent="0.25">
      <c r="A131" s="49"/>
      <c r="B131" s="48"/>
    </row>
  </sheetData>
  <mergeCells count="29">
    <mergeCell ref="A2:P2"/>
    <mergeCell ref="A4:A6"/>
    <mergeCell ref="C4:C6"/>
    <mergeCell ref="A125:J125"/>
    <mergeCell ref="A123:E123"/>
    <mergeCell ref="M3:N3"/>
    <mergeCell ref="J5:J6"/>
    <mergeCell ref="K5:K6"/>
    <mergeCell ref="D4:D6"/>
    <mergeCell ref="B4:B6"/>
    <mergeCell ref="O129:P129"/>
    <mergeCell ref="O130:P130"/>
    <mergeCell ref="O123:P123"/>
    <mergeCell ref="O124:P124"/>
    <mergeCell ref="O125:P125"/>
    <mergeCell ref="O126:P126"/>
    <mergeCell ref="O127:P127"/>
    <mergeCell ref="O128:P128"/>
    <mergeCell ref="A127:J127"/>
    <mergeCell ref="J4:P4"/>
    <mergeCell ref="E4:E6"/>
    <mergeCell ref="F4:F6"/>
    <mergeCell ref="G4:G6"/>
    <mergeCell ref="H4:H6"/>
    <mergeCell ref="I4:I6"/>
    <mergeCell ref="M5:N5"/>
    <mergeCell ref="O5:O6"/>
    <mergeCell ref="P5:P6"/>
    <mergeCell ref="L5:L6"/>
  </mergeCells>
  <pageMargins left="0.70866141732283472" right="0.39370078740157483" top="0.74803149606299213" bottom="0.74803149606299213" header="0.31496062992125984" footer="0.31496062992125984"/>
  <pageSetup paperSize="9" scale="47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1"/>
  <sheetViews>
    <sheetView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 x14ac:dyDescent="0.25"/>
  <cols>
    <col min="1" max="1" width="58.140625" style="4" customWidth="1"/>
    <col min="2" max="2" width="8.140625" style="47" customWidth="1"/>
    <col min="3" max="3" width="13.42578125" style="4" customWidth="1"/>
    <col min="4" max="4" width="10.5703125" style="5" customWidth="1"/>
    <col min="5" max="5" width="10.28515625" style="46" customWidth="1"/>
    <col min="6" max="6" width="13" style="46" customWidth="1"/>
    <col min="7" max="7" width="12.85546875" style="46" customWidth="1"/>
    <col min="8" max="9" width="15.85546875" style="46" customWidth="1"/>
    <col min="10" max="16" width="17.42578125" style="4" customWidth="1"/>
    <col min="17" max="16384" width="9.140625" style="4"/>
  </cols>
  <sheetData>
    <row r="1" spans="1:16" ht="6" customHeight="1" x14ac:dyDescent="0.25">
      <c r="A1" s="115"/>
      <c r="B1" s="127"/>
      <c r="C1" s="126"/>
      <c r="D1" s="115"/>
      <c r="E1" s="267"/>
      <c r="F1" s="267"/>
      <c r="G1" s="267"/>
      <c r="H1" s="267"/>
      <c r="I1" s="267"/>
      <c r="J1" s="115"/>
      <c r="K1" s="124"/>
      <c r="L1" s="124"/>
      <c r="M1" s="123"/>
      <c r="N1" s="123"/>
      <c r="O1" s="123"/>
      <c r="P1" s="122"/>
    </row>
    <row r="2" spans="1:16" ht="15" customHeight="1" x14ac:dyDescent="0.25">
      <c r="A2" s="362" t="s">
        <v>364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</row>
    <row r="3" spans="1:16" x14ac:dyDescent="0.25">
      <c r="A3" s="120"/>
      <c r="B3" s="121"/>
      <c r="C3" s="120"/>
      <c r="D3" s="120"/>
      <c r="E3" s="266"/>
      <c r="F3" s="266"/>
      <c r="G3" s="266"/>
      <c r="H3" s="266"/>
      <c r="I3" s="266"/>
      <c r="J3" s="118"/>
      <c r="K3" s="117"/>
      <c r="L3" s="117"/>
      <c r="M3" s="366"/>
      <c r="N3" s="366"/>
      <c r="O3" s="233"/>
      <c r="P3" s="115"/>
    </row>
    <row r="4" spans="1:16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76" t="s">
        <v>344</v>
      </c>
      <c r="F4" s="376" t="s">
        <v>343</v>
      </c>
      <c r="G4" s="376" t="s">
        <v>342</v>
      </c>
      <c r="H4" s="376" t="s">
        <v>363</v>
      </c>
      <c r="I4" s="376" t="s">
        <v>362</v>
      </c>
      <c r="J4" s="358" t="s">
        <v>253</v>
      </c>
      <c r="K4" s="359"/>
      <c r="L4" s="359"/>
      <c r="M4" s="359"/>
      <c r="N4" s="359"/>
      <c r="O4" s="359"/>
      <c r="P4" s="360"/>
    </row>
    <row r="5" spans="1:16" ht="105.75" customHeight="1" x14ac:dyDescent="0.25">
      <c r="A5" s="363"/>
      <c r="B5" s="363"/>
      <c r="C5" s="363"/>
      <c r="D5" s="370"/>
      <c r="E5" s="377"/>
      <c r="F5" s="377"/>
      <c r="G5" s="377"/>
      <c r="H5" s="377"/>
      <c r="I5" s="377"/>
      <c r="J5" s="364" t="s">
        <v>339</v>
      </c>
      <c r="K5" s="367" t="s">
        <v>338</v>
      </c>
      <c r="L5" s="367" t="s">
        <v>337</v>
      </c>
      <c r="M5" s="356" t="s">
        <v>336</v>
      </c>
      <c r="N5" s="357"/>
      <c r="O5" s="374" t="s">
        <v>250</v>
      </c>
      <c r="P5" s="374" t="s">
        <v>249</v>
      </c>
    </row>
    <row r="6" spans="1:16" ht="18.75" customHeight="1" x14ac:dyDescent="0.25">
      <c r="A6" s="363"/>
      <c r="B6" s="363"/>
      <c r="C6" s="363"/>
      <c r="D6" s="371"/>
      <c r="E6" s="378"/>
      <c r="F6" s="378"/>
      <c r="G6" s="378"/>
      <c r="H6" s="378"/>
      <c r="I6" s="378"/>
      <c r="J6" s="365"/>
      <c r="K6" s="368"/>
      <c r="L6" s="368"/>
      <c r="M6" s="111" t="s">
        <v>244</v>
      </c>
      <c r="N6" s="111" t="s">
        <v>243</v>
      </c>
      <c r="O6" s="375"/>
      <c r="P6" s="375"/>
    </row>
    <row r="7" spans="1:16" x14ac:dyDescent="0.25">
      <c r="A7" s="232">
        <v>1</v>
      </c>
      <c r="B7" s="232">
        <v>2</v>
      </c>
      <c r="C7" s="232">
        <v>3</v>
      </c>
      <c r="D7" s="232">
        <v>4</v>
      </c>
      <c r="E7" s="265" t="s">
        <v>361</v>
      </c>
      <c r="F7" s="265" t="s">
        <v>360</v>
      </c>
      <c r="G7" s="265" t="s">
        <v>359</v>
      </c>
      <c r="H7" s="265" t="s">
        <v>358</v>
      </c>
      <c r="I7" s="265" t="s">
        <v>357</v>
      </c>
      <c r="J7" s="265" t="s">
        <v>356</v>
      </c>
      <c r="K7" s="265" t="s">
        <v>355</v>
      </c>
      <c r="L7" s="265" t="s">
        <v>354</v>
      </c>
      <c r="M7" s="265" t="s">
        <v>353</v>
      </c>
      <c r="N7" s="265" t="s">
        <v>352</v>
      </c>
      <c r="O7" s="265" t="s">
        <v>351</v>
      </c>
      <c r="P7" s="265" t="s">
        <v>350</v>
      </c>
    </row>
    <row r="8" spans="1:16" x14ac:dyDescent="0.25">
      <c r="A8" s="71" t="s">
        <v>173</v>
      </c>
      <c r="B8" s="92" t="s">
        <v>172</v>
      </c>
      <c r="C8" s="91" t="s">
        <v>89</v>
      </c>
      <c r="D8" s="91" t="s">
        <v>89</v>
      </c>
      <c r="E8" s="234"/>
      <c r="F8" s="234"/>
      <c r="G8" s="234"/>
      <c r="H8" s="238"/>
      <c r="I8" s="69">
        <f t="shared" ref="I8:I39" si="0">SUM(J8:M8)+SUM(O8:P8)</f>
        <v>96442106.179999992</v>
      </c>
      <c r="J8" s="69">
        <f>0+ROUND(J9+J83+J102+J127+J129+J149,2)</f>
        <v>7635872.71</v>
      </c>
      <c r="K8" s="69">
        <f>0+ROUND(K9+K83+K100+K102+K129+K149,2)</f>
        <v>336179</v>
      </c>
      <c r="L8" s="69">
        <f>0+ROUND(L149+L306,2)</f>
        <v>0</v>
      </c>
      <c r="M8" s="69">
        <f>0+ROUND(M9+M83+M102+M127+M129+M149,2)</f>
        <v>88470054.469999999</v>
      </c>
      <c r="N8" s="69">
        <f>0+ROUND(N9+N83+N149,2)</f>
        <v>27424591.25</v>
      </c>
      <c r="O8" s="69">
        <f>0+ROUND(O149,2)</f>
        <v>0</v>
      </c>
      <c r="P8" s="69">
        <f>0+ROUND(P9+P102+P127+P149,2)</f>
        <v>0</v>
      </c>
    </row>
    <row r="9" spans="1:16" ht="30" x14ac:dyDescent="0.25">
      <c r="A9" s="73" t="s">
        <v>171</v>
      </c>
      <c r="B9" s="90" t="s">
        <v>170</v>
      </c>
      <c r="C9" s="64">
        <v>110</v>
      </c>
      <c r="D9" s="64" t="s">
        <v>89</v>
      </c>
      <c r="E9" s="240"/>
      <c r="F9" s="240"/>
      <c r="G9" s="240"/>
      <c r="H9" s="239"/>
      <c r="I9" s="63">
        <f t="shared" si="0"/>
        <v>86594634.979999989</v>
      </c>
      <c r="J9" s="63">
        <f>0+J10+J29+J49+J53</f>
        <v>1915543.73</v>
      </c>
      <c r="K9" s="63">
        <f>0+K10+K29+K49+K53</f>
        <v>0</v>
      </c>
      <c r="L9" s="78" t="s">
        <v>89</v>
      </c>
      <c r="M9" s="63">
        <f>0+M10+M29+M49+M53</f>
        <v>84679091.249999985</v>
      </c>
      <c r="N9" s="63">
        <f>0+N10+N29+N49+N53</f>
        <v>27317591.25</v>
      </c>
      <c r="O9" s="78">
        <f>0+O49</f>
        <v>0</v>
      </c>
      <c r="P9" s="63">
        <f>0+P10+P29+P49+P53</f>
        <v>0</v>
      </c>
    </row>
    <row r="10" spans="1:16" ht="30" x14ac:dyDescent="0.25">
      <c r="A10" s="80" t="s">
        <v>169</v>
      </c>
      <c r="B10" s="90" t="s">
        <v>168</v>
      </c>
      <c r="C10" s="64">
        <v>111</v>
      </c>
      <c r="D10" s="83" t="s">
        <v>89</v>
      </c>
      <c r="E10" s="240"/>
      <c r="F10" s="240"/>
      <c r="G10" s="240"/>
      <c r="H10" s="239"/>
      <c r="I10" s="63">
        <f t="shared" si="0"/>
        <v>66519443.139999986</v>
      </c>
      <c r="J10" s="63">
        <f>0+J11+J23</f>
        <v>1473551.25</v>
      </c>
      <c r="K10" s="63">
        <f>0+K11+K23</f>
        <v>0</v>
      </c>
      <c r="L10" s="78" t="s">
        <v>89</v>
      </c>
      <c r="M10" s="63">
        <f>0+M11+M23</f>
        <v>65045891.889999986</v>
      </c>
      <c r="N10" s="63">
        <f>0+N11+N23</f>
        <v>20985891.890000001</v>
      </c>
      <c r="O10" s="78" t="s">
        <v>89</v>
      </c>
      <c r="P10" s="63">
        <f>0+P11</f>
        <v>0</v>
      </c>
    </row>
    <row r="11" spans="1:16" ht="30" x14ac:dyDescent="0.25">
      <c r="A11" s="206" t="s">
        <v>167</v>
      </c>
      <c r="B11" s="205" t="s">
        <v>166</v>
      </c>
      <c r="C11" s="198">
        <v>111</v>
      </c>
      <c r="D11" s="198">
        <v>211</v>
      </c>
      <c r="E11" s="252"/>
      <c r="F11" s="252"/>
      <c r="G11" s="252"/>
      <c r="H11" s="251"/>
      <c r="I11" s="210">
        <f t="shared" si="0"/>
        <v>66429443.139999986</v>
      </c>
      <c r="J11" s="196">
        <f>SUM(J12:J22)</f>
        <v>1463551.25</v>
      </c>
      <c r="K11" s="196">
        <f>SUM(K12:K22)</f>
        <v>0</v>
      </c>
      <c r="L11" s="197" t="s">
        <v>89</v>
      </c>
      <c r="M11" s="196">
        <f>SUM(M12:M22)</f>
        <v>64965891.889999986</v>
      </c>
      <c r="N11" s="196">
        <f>SUM(N12:N22)</f>
        <v>20965891.890000001</v>
      </c>
      <c r="O11" s="197" t="s">
        <v>89</v>
      </c>
      <c r="P11" s="196">
        <f>SUM(P12:P22)</f>
        <v>0</v>
      </c>
    </row>
    <row r="12" spans="1:16" ht="30" x14ac:dyDescent="0.25">
      <c r="A12" s="264" t="s">
        <v>485</v>
      </c>
      <c r="B12" s="90">
        <v>2111</v>
      </c>
      <c r="C12" s="64">
        <v>111</v>
      </c>
      <c r="D12" s="64">
        <v>211</v>
      </c>
      <c r="E12" s="243" t="s">
        <v>484</v>
      </c>
      <c r="F12" s="133">
        <v>36071.660000000003</v>
      </c>
      <c r="G12" s="133">
        <v>32.299999999999997</v>
      </c>
      <c r="H12" s="242"/>
      <c r="I12" s="62">
        <f t="shared" si="0"/>
        <v>13981376.210000001</v>
      </c>
      <c r="J12" s="133">
        <v>834224.21</v>
      </c>
      <c r="K12" s="133"/>
      <c r="L12" s="61"/>
      <c r="M12" s="133">
        <v>13147152</v>
      </c>
      <c r="N12" s="133">
        <v>6756096</v>
      </c>
      <c r="O12" s="61"/>
      <c r="P12" s="133"/>
    </row>
    <row r="13" spans="1:16" ht="30" x14ac:dyDescent="0.25">
      <c r="A13" s="264" t="s">
        <v>486</v>
      </c>
      <c r="B13" s="90">
        <v>2111</v>
      </c>
      <c r="C13" s="64">
        <v>111</v>
      </c>
      <c r="D13" s="64">
        <v>211</v>
      </c>
      <c r="E13" s="243" t="s">
        <v>484</v>
      </c>
      <c r="F13" s="133">
        <v>52325.1</v>
      </c>
      <c r="G13" s="133">
        <v>32.299999999999997</v>
      </c>
      <c r="H13" s="242"/>
      <c r="I13" s="62">
        <f t="shared" si="0"/>
        <v>20199026.989999998</v>
      </c>
      <c r="J13" s="133"/>
      <c r="K13" s="133"/>
      <c r="L13" s="61"/>
      <c r="M13" s="133">
        <v>20199026.989999998</v>
      </c>
      <c r="N13" s="133">
        <v>185637.59</v>
      </c>
      <c r="O13" s="61"/>
      <c r="P13" s="133"/>
    </row>
    <row r="14" spans="1:16" ht="30" x14ac:dyDescent="0.25">
      <c r="A14" s="264" t="s">
        <v>487</v>
      </c>
      <c r="B14" s="90">
        <v>2111</v>
      </c>
      <c r="C14" s="64">
        <v>111</v>
      </c>
      <c r="D14" s="64">
        <v>211</v>
      </c>
      <c r="E14" s="243" t="s">
        <v>484</v>
      </c>
      <c r="F14" s="133">
        <v>8271.91</v>
      </c>
      <c r="G14" s="133">
        <v>32.299999999999997</v>
      </c>
      <c r="H14" s="242"/>
      <c r="I14" s="62">
        <f t="shared" si="0"/>
        <v>3206193</v>
      </c>
      <c r="J14" s="133"/>
      <c r="K14" s="133"/>
      <c r="L14" s="61"/>
      <c r="M14" s="133">
        <v>3206193</v>
      </c>
      <c r="N14" s="133"/>
      <c r="O14" s="61"/>
      <c r="P14" s="133"/>
    </row>
    <row r="15" spans="1:16" x14ac:dyDescent="0.25">
      <c r="A15" s="264" t="s">
        <v>488</v>
      </c>
      <c r="B15" s="90">
        <v>2111</v>
      </c>
      <c r="C15" s="64">
        <v>111</v>
      </c>
      <c r="D15" s="64">
        <v>211</v>
      </c>
      <c r="E15" s="243" t="s">
        <v>489</v>
      </c>
      <c r="F15" s="133">
        <v>42500</v>
      </c>
      <c r="G15" s="133">
        <v>21.5</v>
      </c>
      <c r="H15" s="242"/>
      <c r="I15" s="62">
        <f t="shared" si="0"/>
        <v>4032382.3</v>
      </c>
      <c r="J15" s="133"/>
      <c r="K15" s="133"/>
      <c r="L15" s="61"/>
      <c r="M15" s="133">
        <v>4032382.3</v>
      </c>
      <c r="N15" s="133">
        <v>4032382.3</v>
      </c>
      <c r="O15" s="61"/>
      <c r="P15" s="133"/>
    </row>
    <row r="16" spans="1:16" ht="30" x14ac:dyDescent="0.25">
      <c r="A16" s="264" t="s">
        <v>490</v>
      </c>
      <c r="B16" s="90">
        <v>2111</v>
      </c>
      <c r="C16" s="64">
        <v>111</v>
      </c>
      <c r="D16" s="64">
        <v>211</v>
      </c>
      <c r="E16" s="243" t="s">
        <v>484</v>
      </c>
      <c r="F16" s="133">
        <v>90225.61</v>
      </c>
      <c r="G16" s="133">
        <v>7</v>
      </c>
      <c r="H16" s="242"/>
      <c r="I16" s="62">
        <f t="shared" si="0"/>
        <v>7578951.5300000003</v>
      </c>
      <c r="J16" s="133">
        <v>614691.53</v>
      </c>
      <c r="K16" s="133"/>
      <c r="L16" s="61"/>
      <c r="M16" s="133">
        <v>6964260</v>
      </c>
      <c r="N16" s="133">
        <v>6964260</v>
      </c>
      <c r="O16" s="61"/>
      <c r="P16" s="133"/>
    </row>
    <row r="17" spans="1:16" ht="30" x14ac:dyDescent="0.25">
      <c r="A17" s="264" t="s">
        <v>491</v>
      </c>
      <c r="B17" s="90">
        <v>2111</v>
      </c>
      <c r="C17" s="64">
        <v>111</v>
      </c>
      <c r="D17" s="64">
        <v>211</v>
      </c>
      <c r="E17" s="243" t="s">
        <v>484</v>
      </c>
      <c r="F17" s="133">
        <v>135657.94</v>
      </c>
      <c r="G17" s="133">
        <v>7</v>
      </c>
      <c r="H17" s="242"/>
      <c r="I17" s="62">
        <f t="shared" si="0"/>
        <v>11395267.050000001</v>
      </c>
      <c r="J17" s="133"/>
      <c r="K17" s="133"/>
      <c r="L17" s="61"/>
      <c r="M17" s="133">
        <v>11395267.050000001</v>
      </c>
      <c r="N17" s="133">
        <v>2271516</v>
      </c>
      <c r="O17" s="61"/>
      <c r="P17" s="133"/>
    </row>
    <row r="18" spans="1:16" ht="30" x14ac:dyDescent="0.25">
      <c r="A18" s="264" t="s">
        <v>492</v>
      </c>
      <c r="B18" s="90">
        <v>2111</v>
      </c>
      <c r="C18" s="64">
        <v>111</v>
      </c>
      <c r="D18" s="64">
        <v>211</v>
      </c>
      <c r="E18" s="243" t="s">
        <v>484</v>
      </c>
      <c r="F18" s="133">
        <v>48781.8</v>
      </c>
      <c r="G18" s="133">
        <v>7</v>
      </c>
      <c r="H18" s="242"/>
      <c r="I18" s="62">
        <f t="shared" si="0"/>
        <v>4097671</v>
      </c>
      <c r="J18" s="133"/>
      <c r="K18" s="133"/>
      <c r="L18" s="61"/>
      <c r="M18" s="133">
        <v>4097671</v>
      </c>
      <c r="N18" s="133"/>
      <c r="O18" s="61"/>
      <c r="P18" s="133"/>
    </row>
    <row r="19" spans="1:16" ht="30" x14ac:dyDescent="0.25">
      <c r="A19" s="264" t="s">
        <v>493</v>
      </c>
      <c r="B19" s="90">
        <v>2111</v>
      </c>
      <c r="C19" s="64">
        <v>111</v>
      </c>
      <c r="D19" s="64">
        <v>211</v>
      </c>
      <c r="E19" s="243" t="s">
        <v>484</v>
      </c>
      <c r="F19" s="133">
        <v>21406.54</v>
      </c>
      <c r="G19" s="133">
        <v>3</v>
      </c>
      <c r="H19" s="242"/>
      <c r="I19" s="62">
        <f t="shared" si="0"/>
        <v>770635.51</v>
      </c>
      <c r="J19" s="133">
        <v>14635.51</v>
      </c>
      <c r="K19" s="133"/>
      <c r="L19" s="61"/>
      <c r="M19" s="133">
        <v>756000</v>
      </c>
      <c r="N19" s="133">
        <v>756000</v>
      </c>
      <c r="O19" s="61"/>
      <c r="P19" s="133"/>
    </row>
    <row r="20" spans="1:16" ht="30" x14ac:dyDescent="0.25">
      <c r="A20" s="264" t="s">
        <v>494</v>
      </c>
      <c r="B20" s="90">
        <v>2111</v>
      </c>
      <c r="C20" s="64">
        <v>111</v>
      </c>
      <c r="D20" s="64">
        <v>211</v>
      </c>
      <c r="E20" s="243" t="s">
        <v>484</v>
      </c>
      <c r="F20" s="133">
        <v>8175.4</v>
      </c>
      <c r="G20" s="133">
        <v>3</v>
      </c>
      <c r="H20" s="242"/>
      <c r="I20" s="62">
        <f t="shared" si="0"/>
        <v>294314.55</v>
      </c>
      <c r="J20" s="133"/>
      <c r="K20" s="133"/>
      <c r="L20" s="61"/>
      <c r="M20" s="133">
        <v>294314.55</v>
      </c>
      <c r="N20" s="133"/>
      <c r="O20" s="61"/>
      <c r="P20" s="133"/>
    </row>
    <row r="21" spans="1:16" ht="30" x14ac:dyDescent="0.25">
      <c r="A21" s="264" t="s">
        <v>495</v>
      </c>
      <c r="B21" s="90">
        <v>2111</v>
      </c>
      <c r="C21" s="64">
        <v>111</v>
      </c>
      <c r="D21" s="64">
        <v>211</v>
      </c>
      <c r="E21" s="243" t="s">
        <v>484</v>
      </c>
      <c r="F21" s="133">
        <v>24267.360000000001</v>
      </c>
      <c r="G21" s="133">
        <v>3</v>
      </c>
      <c r="H21" s="242"/>
      <c r="I21" s="62">
        <f t="shared" si="0"/>
        <v>873625</v>
      </c>
      <c r="J21" s="133"/>
      <c r="K21" s="133"/>
      <c r="L21" s="61"/>
      <c r="M21" s="133">
        <v>873625</v>
      </c>
      <c r="N21" s="133"/>
      <c r="O21" s="61"/>
      <c r="P21" s="133"/>
    </row>
    <row r="22" spans="1:16" hidden="1" x14ac:dyDescent="0.25">
      <c r="A22" s="263"/>
      <c r="B22" s="90"/>
      <c r="C22" s="64"/>
      <c r="D22" s="64"/>
      <c r="E22" s="245"/>
      <c r="F22" s="245"/>
      <c r="G22" s="245"/>
      <c r="H22" s="244"/>
      <c r="I22" s="62">
        <f t="shared" si="0"/>
        <v>0</v>
      </c>
      <c r="J22" s="133"/>
      <c r="K22" s="133"/>
      <c r="L22" s="61"/>
      <c r="M22" s="133"/>
      <c r="N22" s="133"/>
      <c r="O22" s="61"/>
      <c r="P22" s="133"/>
    </row>
    <row r="23" spans="1:16" ht="30" x14ac:dyDescent="0.25">
      <c r="A23" s="206" t="s">
        <v>129</v>
      </c>
      <c r="B23" s="205">
        <v>2112</v>
      </c>
      <c r="C23" s="198">
        <v>111</v>
      </c>
      <c r="D23" s="198">
        <v>266</v>
      </c>
      <c r="E23" s="252"/>
      <c r="F23" s="252"/>
      <c r="G23" s="252"/>
      <c r="H23" s="251"/>
      <c r="I23" s="210">
        <f t="shared" si="0"/>
        <v>90000</v>
      </c>
      <c r="J23" s="196">
        <f>SUM(J24:J28)</f>
        <v>10000</v>
      </c>
      <c r="K23" s="196">
        <f>SUM(K24:K28)</f>
        <v>0</v>
      </c>
      <c r="L23" s="197" t="s">
        <v>89</v>
      </c>
      <c r="M23" s="196">
        <f>SUM(M24:M28)</f>
        <v>80000</v>
      </c>
      <c r="N23" s="196">
        <f>SUM(N24:N28)</f>
        <v>20000</v>
      </c>
      <c r="O23" s="197" t="s">
        <v>89</v>
      </c>
      <c r="P23" s="197" t="s">
        <v>89</v>
      </c>
    </row>
    <row r="24" spans="1:16" ht="30" x14ac:dyDescent="0.25">
      <c r="A24" s="204" t="s">
        <v>483</v>
      </c>
      <c r="B24" s="90">
        <v>2112</v>
      </c>
      <c r="C24" s="64">
        <v>111</v>
      </c>
      <c r="D24" s="64">
        <v>266</v>
      </c>
      <c r="E24" s="243" t="s">
        <v>482</v>
      </c>
      <c r="F24" s="133">
        <v>1000</v>
      </c>
      <c r="G24" s="133">
        <v>10</v>
      </c>
      <c r="H24" s="242"/>
      <c r="I24" s="62">
        <f t="shared" si="0"/>
        <v>10000</v>
      </c>
      <c r="J24" s="133">
        <v>10000</v>
      </c>
      <c r="K24" s="133"/>
      <c r="L24" s="61"/>
      <c r="M24" s="133"/>
      <c r="N24" s="133"/>
      <c r="O24" s="61"/>
      <c r="P24" s="61"/>
    </row>
    <row r="25" spans="1:16" ht="30" x14ac:dyDescent="0.25">
      <c r="A25" s="204" t="s">
        <v>483</v>
      </c>
      <c r="B25" s="90">
        <v>2112</v>
      </c>
      <c r="C25" s="64">
        <v>111</v>
      </c>
      <c r="D25" s="64">
        <v>266</v>
      </c>
      <c r="E25" s="243" t="s">
        <v>482</v>
      </c>
      <c r="F25" s="133">
        <v>6000</v>
      </c>
      <c r="G25" s="133">
        <v>10</v>
      </c>
      <c r="H25" s="242"/>
      <c r="I25" s="62">
        <f t="shared" si="0"/>
        <v>60000</v>
      </c>
      <c r="J25" s="133"/>
      <c r="K25" s="133"/>
      <c r="L25" s="61"/>
      <c r="M25" s="133">
        <v>60000</v>
      </c>
      <c r="N25" s="133"/>
      <c r="O25" s="61"/>
      <c r="P25" s="61"/>
    </row>
    <row r="26" spans="1:16" ht="30" x14ac:dyDescent="0.25">
      <c r="A26" s="204" t="s">
        <v>483</v>
      </c>
      <c r="B26" s="90">
        <v>2112</v>
      </c>
      <c r="C26" s="64">
        <v>111</v>
      </c>
      <c r="D26" s="64">
        <v>266</v>
      </c>
      <c r="E26" s="243" t="s">
        <v>482</v>
      </c>
      <c r="F26" s="133">
        <v>1000</v>
      </c>
      <c r="G26" s="133">
        <v>10</v>
      </c>
      <c r="H26" s="242"/>
      <c r="I26" s="62">
        <f t="shared" si="0"/>
        <v>10000</v>
      </c>
      <c r="J26" s="133"/>
      <c r="K26" s="133"/>
      <c r="L26" s="61"/>
      <c r="M26" s="133">
        <v>10000</v>
      </c>
      <c r="N26" s="133">
        <v>10000</v>
      </c>
      <c r="O26" s="61"/>
      <c r="P26" s="61"/>
    </row>
    <row r="27" spans="1:16" ht="30" x14ac:dyDescent="0.25">
      <c r="A27" s="204" t="s">
        <v>483</v>
      </c>
      <c r="B27" s="90">
        <v>2112</v>
      </c>
      <c r="C27" s="64">
        <v>111</v>
      </c>
      <c r="D27" s="64">
        <v>266</v>
      </c>
      <c r="E27" s="243" t="s">
        <v>482</v>
      </c>
      <c r="F27" s="133">
        <v>1250</v>
      </c>
      <c r="G27" s="133">
        <v>8</v>
      </c>
      <c r="H27" s="242"/>
      <c r="I27" s="62">
        <f t="shared" si="0"/>
        <v>10000</v>
      </c>
      <c r="J27" s="133"/>
      <c r="K27" s="133"/>
      <c r="L27" s="61"/>
      <c r="M27" s="133">
        <v>10000</v>
      </c>
      <c r="N27" s="133">
        <v>10000</v>
      </c>
      <c r="O27" s="61"/>
      <c r="P27" s="61"/>
    </row>
    <row r="28" spans="1:16" hidden="1" x14ac:dyDescent="0.25">
      <c r="A28" s="79"/>
      <c r="B28" s="90"/>
      <c r="C28" s="64"/>
      <c r="D28" s="64"/>
      <c r="E28" s="245"/>
      <c r="F28" s="245"/>
      <c r="G28" s="245"/>
      <c r="H28" s="244"/>
      <c r="I28" s="62">
        <f t="shared" si="0"/>
        <v>0</v>
      </c>
      <c r="J28" s="133"/>
      <c r="K28" s="133"/>
      <c r="L28" s="61"/>
      <c r="M28" s="133"/>
      <c r="N28" s="133"/>
      <c r="O28" s="61"/>
      <c r="P28" s="61"/>
    </row>
    <row r="29" spans="1:16" ht="30" x14ac:dyDescent="0.25">
      <c r="A29" s="80" t="s">
        <v>165</v>
      </c>
      <c r="B29" s="90" t="s">
        <v>164</v>
      </c>
      <c r="C29" s="64">
        <v>112</v>
      </c>
      <c r="D29" s="83" t="s">
        <v>89</v>
      </c>
      <c r="E29" s="240"/>
      <c r="F29" s="240"/>
      <c r="G29" s="240"/>
      <c r="H29" s="239"/>
      <c r="I29" s="63">
        <f t="shared" si="0"/>
        <v>13500</v>
      </c>
      <c r="J29" s="63">
        <f>0+J30+J34+J40+J43+J46</f>
        <v>0</v>
      </c>
      <c r="K29" s="63">
        <f>0+K30+K40+K43+K46</f>
        <v>0</v>
      </c>
      <c r="L29" s="78" t="s">
        <v>89</v>
      </c>
      <c r="M29" s="63">
        <f>0+M30+M34+M37+M40+M43+M46</f>
        <v>13500</v>
      </c>
      <c r="N29" s="63">
        <f>0+N46</f>
        <v>0</v>
      </c>
      <c r="O29" s="78" t="s">
        <v>89</v>
      </c>
      <c r="P29" s="63">
        <f>0+P30</f>
        <v>0</v>
      </c>
    </row>
    <row r="30" spans="1:16" x14ac:dyDescent="0.25">
      <c r="A30" s="206" t="s">
        <v>163</v>
      </c>
      <c r="B30" s="205">
        <v>2121</v>
      </c>
      <c r="C30" s="198">
        <v>112</v>
      </c>
      <c r="D30" s="208">
        <v>212</v>
      </c>
      <c r="E30" s="252"/>
      <c r="F30" s="252"/>
      <c r="G30" s="252"/>
      <c r="H30" s="251"/>
      <c r="I30" s="210">
        <f t="shared" si="0"/>
        <v>13500</v>
      </c>
      <c r="J30" s="196">
        <f>SUM(J31:J33)</f>
        <v>0</v>
      </c>
      <c r="K30" s="196">
        <f>SUM(K31:K33)</f>
        <v>0</v>
      </c>
      <c r="L30" s="197" t="s">
        <v>89</v>
      </c>
      <c r="M30" s="196">
        <f>SUM(M31:M33)</f>
        <v>13500</v>
      </c>
      <c r="N30" s="197" t="s">
        <v>89</v>
      </c>
      <c r="O30" s="197" t="s">
        <v>89</v>
      </c>
      <c r="P30" s="196">
        <f>SUM(P31:P33)</f>
        <v>0</v>
      </c>
    </row>
    <row r="31" spans="1:16" ht="45" x14ac:dyDescent="0.25">
      <c r="A31" s="204" t="s">
        <v>480</v>
      </c>
      <c r="B31" s="90">
        <v>2121</v>
      </c>
      <c r="C31" s="64">
        <v>112</v>
      </c>
      <c r="D31" s="83">
        <v>212</v>
      </c>
      <c r="E31" s="243" t="s">
        <v>481</v>
      </c>
      <c r="F31" s="133">
        <v>100</v>
      </c>
      <c r="G31" s="133">
        <v>10</v>
      </c>
      <c r="H31" s="242"/>
      <c r="I31" s="62">
        <f t="shared" si="0"/>
        <v>1000</v>
      </c>
      <c r="J31" s="133"/>
      <c r="K31" s="133"/>
      <c r="L31" s="61"/>
      <c r="M31" s="133">
        <v>1000</v>
      </c>
      <c r="N31" s="61"/>
      <c r="O31" s="61"/>
      <c r="P31" s="133"/>
    </row>
    <row r="32" spans="1:16" ht="45" x14ac:dyDescent="0.25">
      <c r="A32" s="204" t="s">
        <v>480</v>
      </c>
      <c r="B32" s="90">
        <v>2121</v>
      </c>
      <c r="C32" s="64">
        <v>112</v>
      </c>
      <c r="D32" s="83">
        <v>212</v>
      </c>
      <c r="E32" s="243" t="s">
        <v>481</v>
      </c>
      <c r="F32" s="133">
        <v>2500</v>
      </c>
      <c r="G32" s="133">
        <v>5</v>
      </c>
      <c r="H32" s="242"/>
      <c r="I32" s="62">
        <f t="shared" si="0"/>
        <v>12500</v>
      </c>
      <c r="J32" s="133"/>
      <c r="K32" s="133"/>
      <c r="L32" s="61"/>
      <c r="M32" s="133">
        <v>12500</v>
      </c>
      <c r="N32" s="61"/>
      <c r="O32" s="61"/>
      <c r="P32" s="133"/>
    </row>
    <row r="33" spans="1:16" hidden="1" x14ac:dyDescent="0.25">
      <c r="A33" s="79"/>
      <c r="B33" s="90"/>
      <c r="C33" s="64"/>
      <c r="D33" s="83"/>
      <c r="E33" s="245"/>
      <c r="F33" s="245"/>
      <c r="G33" s="245"/>
      <c r="H33" s="244"/>
      <c r="I33" s="62">
        <f t="shared" si="0"/>
        <v>0</v>
      </c>
      <c r="J33" s="133"/>
      <c r="K33" s="133"/>
      <c r="L33" s="61"/>
      <c r="M33" s="133"/>
      <c r="N33" s="61"/>
      <c r="O33" s="61"/>
      <c r="P33" s="133"/>
    </row>
    <row r="34" spans="1:16" ht="30" x14ac:dyDescent="0.25">
      <c r="A34" s="206" t="s">
        <v>162</v>
      </c>
      <c r="B34" s="205">
        <v>2122</v>
      </c>
      <c r="C34" s="198">
        <v>112</v>
      </c>
      <c r="D34" s="208">
        <v>214</v>
      </c>
      <c r="E34" s="252"/>
      <c r="F34" s="252"/>
      <c r="G34" s="252"/>
      <c r="H34" s="251"/>
      <c r="I34" s="210">
        <f t="shared" si="0"/>
        <v>0</v>
      </c>
      <c r="J34" s="196">
        <f>SUM(J35:J36)</f>
        <v>0</v>
      </c>
      <c r="K34" s="197" t="s">
        <v>89</v>
      </c>
      <c r="L34" s="197" t="s">
        <v>89</v>
      </c>
      <c r="M34" s="196">
        <f>SUM(M35:M36)</f>
        <v>0</v>
      </c>
      <c r="N34" s="197" t="s">
        <v>89</v>
      </c>
      <c r="O34" s="197" t="s">
        <v>89</v>
      </c>
      <c r="P34" s="197" t="s">
        <v>89</v>
      </c>
    </row>
    <row r="35" spans="1:16" x14ac:dyDescent="0.25">
      <c r="A35" s="225"/>
      <c r="B35" s="226">
        <v>2122</v>
      </c>
      <c r="C35" s="221">
        <v>112</v>
      </c>
      <c r="D35" s="276">
        <v>214</v>
      </c>
      <c r="E35" s="275"/>
      <c r="F35" s="224"/>
      <c r="G35" s="224"/>
      <c r="H35" s="270"/>
      <c r="I35" s="229">
        <f t="shared" si="0"/>
        <v>0</v>
      </c>
      <c r="J35" s="224"/>
      <c r="K35" s="223"/>
      <c r="L35" s="223"/>
      <c r="M35" s="224"/>
      <c r="N35" s="223"/>
      <c r="O35" s="223"/>
      <c r="P35" s="223"/>
    </row>
    <row r="36" spans="1:16" hidden="1" x14ac:dyDescent="0.25">
      <c r="A36" s="79"/>
      <c r="B36" s="90"/>
      <c r="C36" s="64"/>
      <c r="D36" s="83"/>
      <c r="E36" s="245"/>
      <c r="F36" s="245"/>
      <c r="G36" s="245"/>
      <c r="H36" s="244"/>
      <c r="I36" s="62">
        <f t="shared" si="0"/>
        <v>0</v>
      </c>
      <c r="J36" s="133"/>
      <c r="K36" s="61"/>
      <c r="L36" s="61"/>
      <c r="M36" s="133"/>
      <c r="N36" s="61"/>
      <c r="O36" s="61"/>
      <c r="P36" s="61"/>
    </row>
    <row r="37" spans="1:16" x14ac:dyDescent="0.25">
      <c r="A37" s="206" t="s">
        <v>124</v>
      </c>
      <c r="B37" s="205">
        <v>2123</v>
      </c>
      <c r="C37" s="198">
        <v>112</v>
      </c>
      <c r="D37" s="208">
        <v>221</v>
      </c>
      <c r="E37" s="252"/>
      <c r="F37" s="252"/>
      <c r="G37" s="252"/>
      <c r="H37" s="251"/>
      <c r="I37" s="210">
        <f t="shared" si="0"/>
        <v>0</v>
      </c>
      <c r="J37" s="197" t="s">
        <v>89</v>
      </c>
      <c r="K37" s="197" t="s">
        <v>89</v>
      </c>
      <c r="L37" s="197" t="s">
        <v>89</v>
      </c>
      <c r="M37" s="196">
        <f>SUM(M38:M39)</f>
        <v>0</v>
      </c>
      <c r="N37" s="197" t="s">
        <v>89</v>
      </c>
      <c r="O37" s="197" t="s">
        <v>89</v>
      </c>
      <c r="P37" s="197" t="s">
        <v>89</v>
      </c>
    </row>
    <row r="38" spans="1:16" x14ac:dyDescent="0.25">
      <c r="A38" s="225"/>
      <c r="B38" s="226">
        <v>2123</v>
      </c>
      <c r="C38" s="221">
        <v>112</v>
      </c>
      <c r="D38" s="276">
        <v>221</v>
      </c>
      <c r="E38" s="275"/>
      <c r="F38" s="224"/>
      <c r="G38" s="224"/>
      <c r="H38" s="270"/>
      <c r="I38" s="229">
        <f t="shared" si="0"/>
        <v>0</v>
      </c>
      <c r="J38" s="224"/>
      <c r="K38" s="224"/>
      <c r="L38" s="223"/>
      <c r="M38" s="224"/>
      <c r="N38" s="223"/>
      <c r="O38" s="223"/>
      <c r="P38" s="223"/>
    </row>
    <row r="39" spans="1:16" hidden="1" x14ac:dyDescent="0.25">
      <c r="A39" s="79"/>
      <c r="B39" s="90"/>
      <c r="C39" s="64"/>
      <c r="D39" s="83"/>
      <c r="E39" s="245"/>
      <c r="F39" s="245"/>
      <c r="G39" s="245"/>
      <c r="H39" s="244"/>
      <c r="I39" s="62">
        <f t="shared" si="0"/>
        <v>0</v>
      </c>
      <c r="J39" s="133"/>
      <c r="K39" s="133"/>
      <c r="L39" s="61"/>
      <c r="M39" s="133"/>
      <c r="N39" s="61"/>
      <c r="O39" s="61"/>
      <c r="P39" s="61"/>
    </row>
    <row r="40" spans="1:16" x14ac:dyDescent="0.25">
      <c r="A40" s="206" t="s">
        <v>123</v>
      </c>
      <c r="B40" s="205">
        <v>2124</v>
      </c>
      <c r="C40" s="198">
        <v>112</v>
      </c>
      <c r="D40" s="208">
        <v>222</v>
      </c>
      <c r="E40" s="252"/>
      <c r="F40" s="252"/>
      <c r="G40" s="252"/>
      <c r="H40" s="251"/>
      <c r="I40" s="210">
        <f t="shared" ref="I40:I71" si="1">SUM(J40:M40)+SUM(O40:P40)</f>
        <v>0</v>
      </c>
      <c r="J40" s="196">
        <f>SUM(J41:J42)</f>
        <v>0</v>
      </c>
      <c r="K40" s="196">
        <f>SUM(K41:K42)</f>
        <v>0</v>
      </c>
      <c r="L40" s="197" t="s">
        <v>89</v>
      </c>
      <c r="M40" s="196">
        <f>SUM(M41:M42)</f>
        <v>0</v>
      </c>
      <c r="N40" s="197" t="s">
        <v>89</v>
      </c>
      <c r="O40" s="197" t="s">
        <v>89</v>
      </c>
      <c r="P40" s="197" t="s">
        <v>89</v>
      </c>
    </row>
    <row r="41" spans="1:16" x14ac:dyDescent="0.25">
      <c r="A41" s="225"/>
      <c r="B41" s="226">
        <v>2124</v>
      </c>
      <c r="C41" s="221">
        <v>112</v>
      </c>
      <c r="D41" s="276">
        <v>222</v>
      </c>
      <c r="E41" s="275"/>
      <c r="F41" s="224"/>
      <c r="G41" s="224"/>
      <c r="H41" s="270"/>
      <c r="I41" s="229">
        <f t="shared" si="1"/>
        <v>0</v>
      </c>
      <c r="J41" s="224"/>
      <c r="K41" s="224"/>
      <c r="L41" s="223"/>
      <c r="M41" s="224"/>
      <c r="N41" s="223"/>
      <c r="O41" s="223"/>
      <c r="P41" s="223"/>
    </row>
    <row r="42" spans="1:16" hidden="1" x14ac:dyDescent="0.25">
      <c r="A42" s="79"/>
      <c r="B42" s="90"/>
      <c r="C42" s="64"/>
      <c r="D42" s="83"/>
      <c r="E42" s="245"/>
      <c r="F42" s="245"/>
      <c r="G42" s="245"/>
      <c r="H42" s="244"/>
      <c r="I42" s="62">
        <f t="shared" si="1"/>
        <v>0</v>
      </c>
      <c r="J42" s="133"/>
      <c r="K42" s="133"/>
      <c r="L42" s="61"/>
      <c r="M42" s="133"/>
      <c r="N42" s="61"/>
      <c r="O42" s="61"/>
      <c r="P42" s="61"/>
    </row>
    <row r="43" spans="1:16" x14ac:dyDescent="0.25">
      <c r="A43" s="206" t="s">
        <v>120</v>
      </c>
      <c r="B43" s="205">
        <v>2125</v>
      </c>
      <c r="C43" s="198">
        <v>112</v>
      </c>
      <c r="D43" s="208">
        <v>226</v>
      </c>
      <c r="E43" s="252"/>
      <c r="F43" s="252"/>
      <c r="G43" s="252"/>
      <c r="H43" s="251"/>
      <c r="I43" s="210">
        <f t="shared" si="1"/>
        <v>0</v>
      </c>
      <c r="J43" s="196">
        <f>SUM(J44:J45)</f>
        <v>0</v>
      </c>
      <c r="K43" s="196">
        <f>SUM(K44:K45)</f>
        <v>0</v>
      </c>
      <c r="L43" s="197" t="s">
        <v>89</v>
      </c>
      <c r="M43" s="196">
        <f>SUM(M44:M45)</f>
        <v>0</v>
      </c>
      <c r="N43" s="197" t="s">
        <v>89</v>
      </c>
      <c r="O43" s="197" t="s">
        <v>89</v>
      </c>
      <c r="P43" s="197" t="s">
        <v>89</v>
      </c>
    </row>
    <row r="44" spans="1:16" x14ac:dyDescent="0.25">
      <c r="A44" s="225"/>
      <c r="B44" s="226">
        <v>2125</v>
      </c>
      <c r="C44" s="221">
        <v>112</v>
      </c>
      <c r="D44" s="276">
        <v>226</v>
      </c>
      <c r="E44" s="275"/>
      <c r="F44" s="224"/>
      <c r="G44" s="224"/>
      <c r="H44" s="270"/>
      <c r="I44" s="229">
        <f t="shared" si="1"/>
        <v>0</v>
      </c>
      <c r="J44" s="224"/>
      <c r="K44" s="224"/>
      <c r="L44" s="223"/>
      <c r="M44" s="224"/>
      <c r="N44" s="223"/>
      <c r="O44" s="223"/>
      <c r="P44" s="223"/>
    </row>
    <row r="45" spans="1:16" hidden="1" x14ac:dyDescent="0.25">
      <c r="A45" s="79"/>
      <c r="B45" s="90"/>
      <c r="C45" s="64"/>
      <c r="D45" s="83"/>
      <c r="E45" s="245"/>
      <c r="F45" s="245"/>
      <c r="G45" s="245"/>
      <c r="H45" s="244"/>
      <c r="I45" s="62">
        <f t="shared" si="1"/>
        <v>0</v>
      </c>
      <c r="J45" s="133"/>
      <c r="K45" s="133"/>
      <c r="L45" s="61"/>
      <c r="M45" s="133"/>
      <c r="N45" s="61"/>
      <c r="O45" s="61"/>
      <c r="P45" s="61"/>
    </row>
    <row r="46" spans="1:16" ht="30" x14ac:dyDescent="0.25">
      <c r="A46" s="206" t="s">
        <v>129</v>
      </c>
      <c r="B46" s="205">
        <v>2126</v>
      </c>
      <c r="C46" s="198">
        <v>112</v>
      </c>
      <c r="D46" s="208">
        <v>266</v>
      </c>
      <c r="E46" s="252"/>
      <c r="F46" s="252"/>
      <c r="G46" s="252"/>
      <c r="H46" s="251"/>
      <c r="I46" s="210">
        <f t="shared" si="1"/>
        <v>0</v>
      </c>
      <c r="J46" s="196">
        <f>SUM(J47:J48)</f>
        <v>0</v>
      </c>
      <c r="K46" s="196">
        <f>SUM(K47:K48)</f>
        <v>0</v>
      </c>
      <c r="L46" s="197" t="s">
        <v>89</v>
      </c>
      <c r="M46" s="196">
        <f>SUM(M47:M48)</f>
        <v>0</v>
      </c>
      <c r="N46" s="196">
        <f>SUM(N47:N48)</f>
        <v>0</v>
      </c>
      <c r="O46" s="197" t="s">
        <v>89</v>
      </c>
      <c r="P46" s="197" t="s">
        <v>89</v>
      </c>
    </row>
    <row r="47" spans="1:16" x14ac:dyDescent="0.25">
      <c r="A47" s="225"/>
      <c r="B47" s="226">
        <v>2126</v>
      </c>
      <c r="C47" s="221">
        <v>112</v>
      </c>
      <c r="D47" s="276">
        <v>266</v>
      </c>
      <c r="E47" s="275"/>
      <c r="F47" s="224"/>
      <c r="G47" s="224"/>
      <c r="H47" s="270"/>
      <c r="I47" s="229">
        <f t="shared" si="1"/>
        <v>0</v>
      </c>
      <c r="J47" s="224"/>
      <c r="K47" s="224"/>
      <c r="L47" s="223"/>
      <c r="M47" s="224"/>
      <c r="N47" s="224"/>
      <c r="O47" s="223"/>
      <c r="P47" s="223"/>
    </row>
    <row r="48" spans="1:16" hidden="1" x14ac:dyDescent="0.25">
      <c r="A48" s="79"/>
      <c r="B48" s="90"/>
      <c r="C48" s="64"/>
      <c r="D48" s="83"/>
      <c r="E48" s="245"/>
      <c r="F48" s="245"/>
      <c r="G48" s="245"/>
      <c r="H48" s="244"/>
      <c r="I48" s="62">
        <f t="shared" si="1"/>
        <v>0</v>
      </c>
      <c r="J48" s="133"/>
      <c r="K48" s="133"/>
      <c r="L48" s="61"/>
      <c r="M48" s="133"/>
      <c r="N48" s="133"/>
      <c r="O48" s="61"/>
      <c r="P48" s="61"/>
    </row>
    <row r="49" spans="1:16" ht="30" x14ac:dyDescent="0.25">
      <c r="A49" s="80" t="s">
        <v>161</v>
      </c>
      <c r="B49" s="66">
        <v>2130</v>
      </c>
      <c r="C49" s="64">
        <v>113</v>
      </c>
      <c r="D49" s="83" t="s">
        <v>89</v>
      </c>
      <c r="E49" s="240"/>
      <c r="F49" s="240"/>
      <c r="G49" s="240"/>
      <c r="H49" s="239"/>
      <c r="I49" s="63">
        <f t="shared" si="1"/>
        <v>0</v>
      </c>
      <c r="J49" s="63">
        <f>0+J50+J51</f>
        <v>0</v>
      </c>
      <c r="K49" s="63">
        <f>0+K51+K52</f>
        <v>0</v>
      </c>
      <c r="L49" s="78" t="s">
        <v>89</v>
      </c>
      <c r="M49" s="63">
        <f>0+M50+M51+M52</f>
        <v>0</v>
      </c>
      <c r="N49" s="63">
        <f>0+N50</f>
        <v>0</v>
      </c>
      <c r="O49" s="78">
        <f>0+O50</f>
        <v>0</v>
      </c>
      <c r="P49" s="63">
        <f>0+P50</f>
        <v>0</v>
      </c>
    </row>
    <row r="50" spans="1:16" x14ac:dyDescent="0.25">
      <c r="A50" s="79" t="s">
        <v>123</v>
      </c>
      <c r="B50" s="66">
        <v>2131</v>
      </c>
      <c r="C50" s="64">
        <v>113</v>
      </c>
      <c r="D50" s="83">
        <v>222</v>
      </c>
      <c r="E50" s="245"/>
      <c r="F50" s="245"/>
      <c r="G50" s="245"/>
      <c r="H50" s="244"/>
      <c r="I50" s="62">
        <f t="shared" si="1"/>
        <v>0</v>
      </c>
      <c r="J50" s="133"/>
      <c r="K50" s="61" t="s">
        <v>89</v>
      </c>
      <c r="L50" s="61" t="s">
        <v>89</v>
      </c>
      <c r="M50" s="133"/>
      <c r="N50" s="133"/>
      <c r="O50" s="135"/>
      <c r="P50" s="133"/>
    </row>
    <row r="51" spans="1:16" x14ac:dyDescent="0.25">
      <c r="A51" s="79" t="s">
        <v>120</v>
      </c>
      <c r="B51" s="66">
        <v>2132</v>
      </c>
      <c r="C51" s="64">
        <v>113</v>
      </c>
      <c r="D51" s="83">
        <v>226</v>
      </c>
      <c r="E51" s="245"/>
      <c r="F51" s="245"/>
      <c r="G51" s="245"/>
      <c r="H51" s="244"/>
      <c r="I51" s="62">
        <f t="shared" si="1"/>
        <v>0</v>
      </c>
      <c r="J51" s="133"/>
      <c r="K51" s="133"/>
      <c r="L51" s="61" t="s">
        <v>89</v>
      </c>
      <c r="M51" s="133"/>
      <c r="N51" s="61" t="s">
        <v>89</v>
      </c>
      <c r="O51" s="61" t="s">
        <v>89</v>
      </c>
      <c r="P51" s="61" t="s">
        <v>89</v>
      </c>
    </row>
    <row r="52" spans="1:16" ht="45" customHeight="1" x14ac:dyDescent="0.25">
      <c r="A52" s="79" t="s">
        <v>160</v>
      </c>
      <c r="B52" s="66">
        <v>2133</v>
      </c>
      <c r="C52" s="64">
        <v>113</v>
      </c>
      <c r="D52" s="83">
        <v>296</v>
      </c>
      <c r="E52" s="245"/>
      <c r="F52" s="245"/>
      <c r="G52" s="245"/>
      <c r="H52" s="244"/>
      <c r="I52" s="62">
        <f t="shared" si="1"/>
        <v>0</v>
      </c>
      <c r="J52" s="61" t="s">
        <v>89</v>
      </c>
      <c r="K52" s="133"/>
      <c r="L52" s="61" t="s">
        <v>89</v>
      </c>
      <c r="M52" s="133"/>
      <c r="N52" s="61" t="s">
        <v>89</v>
      </c>
      <c r="O52" s="61" t="s">
        <v>89</v>
      </c>
      <c r="P52" s="61" t="s">
        <v>89</v>
      </c>
    </row>
    <row r="53" spans="1:16" ht="45" x14ac:dyDescent="0.25">
      <c r="A53" s="80" t="s">
        <v>131</v>
      </c>
      <c r="B53" s="66">
        <v>2140</v>
      </c>
      <c r="C53" s="64">
        <v>119</v>
      </c>
      <c r="D53" s="83" t="s">
        <v>89</v>
      </c>
      <c r="E53" s="240"/>
      <c r="F53" s="240"/>
      <c r="G53" s="240"/>
      <c r="H53" s="239"/>
      <c r="I53" s="63">
        <f t="shared" si="1"/>
        <v>20061691.84</v>
      </c>
      <c r="J53" s="63">
        <f>0+J54+J60</f>
        <v>441992.48</v>
      </c>
      <c r="K53" s="63">
        <f>0+K54+K60</f>
        <v>0</v>
      </c>
      <c r="L53" s="78" t="s">
        <v>89</v>
      </c>
      <c r="M53" s="63">
        <f>0+M54+M60</f>
        <v>19619699.359999999</v>
      </c>
      <c r="N53" s="63">
        <f>0+N54+N60</f>
        <v>6331699.3600000003</v>
      </c>
      <c r="O53" s="78" t="s">
        <v>89</v>
      </c>
      <c r="P53" s="63">
        <f>0+P54</f>
        <v>0</v>
      </c>
    </row>
    <row r="54" spans="1:16" ht="30" x14ac:dyDescent="0.25">
      <c r="A54" s="206" t="s">
        <v>159</v>
      </c>
      <c r="B54" s="199">
        <v>2141</v>
      </c>
      <c r="C54" s="198">
        <v>119</v>
      </c>
      <c r="D54" s="198">
        <v>213</v>
      </c>
      <c r="E54" s="252"/>
      <c r="F54" s="252"/>
      <c r="G54" s="252"/>
      <c r="H54" s="251"/>
      <c r="I54" s="210">
        <f t="shared" si="1"/>
        <v>20061691.84</v>
      </c>
      <c r="J54" s="196">
        <f>SUM(J55:J59)</f>
        <v>441992.48</v>
      </c>
      <c r="K54" s="196">
        <f>SUM(K55:K59)</f>
        <v>0</v>
      </c>
      <c r="L54" s="197" t="s">
        <v>89</v>
      </c>
      <c r="M54" s="196">
        <f>SUM(M55:M59)</f>
        <v>19619699.359999999</v>
      </c>
      <c r="N54" s="196">
        <f>SUM(N55:N59)</f>
        <v>6331699.3600000003</v>
      </c>
      <c r="O54" s="197" t="s">
        <v>89</v>
      </c>
      <c r="P54" s="196">
        <f>SUM(P55:P59)</f>
        <v>0</v>
      </c>
    </row>
    <row r="55" spans="1:16" ht="60" x14ac:dyDescent="0.25">
      <c r="A55" s="204" t="s">
        <v>476</v>
      </c>
      <c r="B55" s="66">
        <v>2141</v>
      </c>
      <c r="C55" s="64">
        <v>119</v>
      </c>
      <c r="D55" s="64">
        <v>213</v>
      </c>
      <c r="E55" s="242" t="s">
        <v>475</v>
      </c>
      <c r="F55" s="202">
        <v>0.2</v>
      </c>
      <c r="G55" s="202">
        <v>12</v>
      </c>
      <c r="H55" s="242"/>
      <c r="I55" s="250">
        <f t="shared" si="1"/>
        <v>132858.88</v>
      </c>
      <c r="J55" s="133">
        <v>2927.1</v>
      </c>
      <c r="K55" s="133"/>
      <c r="L55" s="133"/>
      <c r="M55" s="133">
        <v>129931.78</v>
      </c>
      <c r="N55" s="133">
        <v>41931.78</v>
      </c>
      <c r="O55" s="61"/>
      <c r="P55" s="135"/>
    </row>
    <row r="56" spans="1:16" ht="30" x14ac:dyDescent="0.25">
      <c r="A56" s="204" t="s">
        <v>477</v>
      </c>
      <c r="B56" s="66">
        <v>2141</v>
      </c>
      <c r="C56" s="64">
        <v>119</v>
      </c>
      <c r="D56" s="64">
        <v>213</v>
      </c>
      <c r="E56" s="242" t="s">
        <v>475</v>
      </c>
      <c r="F56" s="202">
        <v>22</v>
      </c>
      <c r="G56" s="202">
        <v>12</v>
      </c>
      <c r="H56" s="242"/>
      <c r="I56" s="250">
        <f t="shared" si="1"/>
        <v>14614477.5</v>
      </c>
      <c r="J56" s="133">
        <v>321981.28000000003</v>
      </c>
      <c r="K56" s="133"/>
      <c r="L56" s="133"/>
      <c r="M56" s="133">
        <v>14292496.220000001</v>
      </c>
      <c r="N56" s="133">
        <v>4612496.22</v>
      </c>
      <c r="O56" s="61"/>
      <c r="P56" s="135"/>
    </row>
    <row r="57" spans="1:16" ht="30" x14ac:dyDescent="0.25">
      <c r="A57" s="204" t="s">
        <v>478</v>
      </c>
      <c r="B57" s="66">
        <v>2141</v>
      </c>
      <c r="C57" s="64">
        <v>119</v>
      </c>
      <c r="D57" s="64">
        <v>213</v>
      </c>
      <c r="E57" s="242" t="s">
        <v>475</v>
      </c>
      <c r="F57" s="202">
        <v>5.0999999999999996</v>
      </c>
      <c r="G57" s="202">
        <v>12</v>
      </c>
      <c r="H57" s="242"/>
      <c r="I57" s="250">
        <f t="shared" si="1"/>
        <v>3387901.61</v>
      </c>
      <c r="J57" s="133">
        <v>74641.11</v>
      </c>
      <c r="K57" s="133"/>
      <c r="L57" s="133"/>
      <c r="M57" s="133">
        <v>3313260.5</v>
      </c>
      <c r="N57" s="133">
        <v>1069260.5</v>
      </c>
      <c r="O57" s="61"/>
      <c r="P57" s="135"/>
    </row>
    <row r="58" spans="1:16" ht="60" x14ac:dyDescent="0.25">
      <c r="A58" s="204" t="s">
        <v>479</v>
      </c>
      <c r="B58" s="66">
        <v>2141</v>
      </c>
      <c r="C58" s="64">
        <v>119</v>
      </c>
      <c r="D58" s="64">
        <v>213</v>
      </c>
      <c r="E58" s="242" t="s">
        <v>475</v>
      </c>
      <c r="F58" s="202">
        <v>2.9</v>
      </c>
      <c r="G58" s="202">
        <v>12</v>
      </c>
      <c r="H58" s="242"/>
      <c r="I58" s="250">
        <f t="shared" si="1"/>
        <v>1926453.85</v>
      </c>
      <c r="J58" s="133">
        <v>42442.99</v>
      </c>
      <c r="K58" s="133"/>
      <c r="L58" s="133"/>
      <c r="M58" s="133">
        <v>1884010.86</v>
      </c>
      <c r="N58" s="133">
        <v>608010.86</v>
      </c>
      <c r="O58" s="61"/>
      <c r="P58" s="135"/>
    </row>
    <row r="59" spans="1:16" hidden="1" x14ac:dyDescent="0.25">
      <c r="A59" s="79"/>
      <c r="B59" s="66"/>
      <c r="C59" s="64"/>
      <c r="D59" s="64"/>
      <c r="E59" s="245"/>
      <c r="F59" s="245"/>
      <c r="G59" s="245"/>
      <c r="H59" s="244"/>
      <c r="I59" s="62">
        <f t="shared" si="1"/>
        <v>0</v>
      </c>
      <c r="J59" s="133"/>
      <c r="K59" s="133"/>
      <c r="L59" s="133"/>
      <c r="M59" s="133"/>
      <c r="N59" s="133"/>
      <c r="O59" s="61"/>
      <c r="P59" s="135"/>
    </row>
    <row r="60" spans="1:16" x14ac:dyDescent="0.25">
      <c r="A60" s="79" t="s">
        <v>158</v>
      </c>
      <c r="B60" s="66">
        <v>2142</v>
      </c>
      <c r="C60" s="64">
        <v>119</v>
      </c>
      <c r="D60" s="83" t="s">
        <v>89</v>
      </c>
      <c r="E60" s="240"/>
      <c r="F60" s="240"/>
      <c r="G60" s="240"/>
      <c r="H60" s="239"/>
      <c r="I60" s="63">
        <f t="shared" si="1"/>
        <v>0</v>
      </c>
      <c r="J60" s="137">
        <f>0+J61+J64+J67+J73</f>
        <v>0</v>
      </c>
      <c r="K60" s="137">
        <f>0+K67</f>
        <v>0</v>
      </c>
      <c r="L60" s="78" t="s">
        <v>89</v>
      </c>
      <c r="M60" s="137">
        <f>0+M61+M64+M67+M70+M73</f>
        <v>0</v>
      </c>
      <c r="N60" s="137">
        <f>0+N61+N64+N67</f>
        <v>0</v>
      </c>
      <c r="O60" s="78" t="s">
        <v>89</v>
      </c>
      <c r="P60" s="78" t="s">
        <v>89</v>
      </c>
    </row>
    <row r="61" spans="1:16" x14ac:dyDescent="0.25">
      <c r="A61" s="262" t="s">
        <v>120</v>
      </c>
      <c r="B61" s="199">
        <v>21421</v>
      </c>
      <c r="C61" s="198">
        <v>119</v>
      </c>
      <c r="D61" s="198">
        <v>226</v>
      </c>
      <c r="E61" s="252"/>
      <c r="F61" s="252"/>
      <c r="G61" s="252"/>
      <c r="H61" s="251"/>
      <c r="I61" s="210">
        <f t="shared" si="1"/>
        <v>0</v>
      </c>
      <c r="J61" s="196">
        <f>SUM(J62:J63)</f>
        <v>0</v>
      </c>
      <c r="K61" s="197" t="s">
        <v>89</v>
      </c>
      <c r="L61" s="197" t="s">
        <v>89</v>
      </c>
      <c r="M61" s="196">
        <f>SUM(M62:M63)</f>
        <v>0</v>
      </c>
      <c r="N61" s="196">
        <f>SUM(N62:N63)</f>
        <v>0</v>
      </c>
      <c r="O61" s="197" t="s">
        <v>89</v>
      </c>
      <c r="P61" s="197" t="s">
        <v>89</v>
      </c>
    </row>
    <row r="62" spans="1:16" x14ac:dyDescent="0.25">
      <c r="A62" s="277"/>
      <c r="B62" s="269">
        <v>21421</v>
      </c>
      <c r="C62" s="221">
        <v>119</v>
      </c>
      <c r="D62" s="221">
        <v>226</v>
      </c>
      <c r="E62" s="270"/>
      <c r="F62" s="271"/>
      <c r="G62" s="271"/>
      <c r="H62" s="270"/>
      <c r="I62" s="272">
        <f t="shared" si="1"/>
        <v>0</v>
      </c>
      <c r="J62" s="224"/>
      <c r="K62" s="223"/>
      <c r="L62" s="223"/>
      <c r="M62" s="224"/>
      <c r="N62" s="224"/>
      <c r="O62" s="223"/>
      <c r="P62" s="223"/>
    </row>
    <row r="63" spans="1:16" hidden="1" x14ac:dyDescent="0.25">
      <c r="A63" s="81"/>
      <c r="B63" s="66"/>
      <c r="C63" s="64"/>
      <c r="D63" s="64"/>
      <c r="E63" s="245"/>
      <c r="F63" s="245"/>
      <c r="G63" s="245"/>
      <c r="H63" s="244"/>
      <c r="I63" s="62">
        <f t="shared" si="1"/>
        <v>0</v>
      </c>
      <c r="J63" s="133"/>
      <c r="K63" s="61"/>
      <c r="L63" s="61"/>
      <c r="M63" s="133"/>
      <c r="N63" s="133"/>
      <c r="O63" s="61"/>
      <c r="P63" s="61"/>
    </row>
    <row r="64" spans="1:16" ht="45" x14ac:dyDescent="0.25">
      <c r="A64" s="262" t="s">
        <v>130</v>
      </c>
      <c r="B64" s="199">
        <v>21422</v>
      </c>
      <c r="C64" s="198">
        <v>119</v>
      </c>
      <c r="D64" s="198">
        <v>265</v>
      </c>
      <c r="E64" s="252"/>
      <c r="F64" s="252"/>
      <c r="G64" s="252"/>
      <c r="H64" s="251"/>
      <c r="I64" s="210">
        <f t="shared" si="1"/>
        <v>0</v>
      </c>
      <c r="J64" s="196">
        <f>SUM(J65:J66)</f>
        <v>0</v>
      </c>
      <c r="K64" s="197" t="s">
        <v>89</v>
      </c>
      <c r="L64" s="197" t="s">
        <v>89</v>
      </c>
      <c r="M64" s="196">
        <f>SUM(M65:M66)</f>
        <v>0</v>
      </c>
      <c r="N64" s="196">
        <f>SUM(N65:N66)</f>
        <v>0</v>
      </c>
      <c r="O64" s="197" t="s">
        <v>89</v>
      </c>
      <c r="P64" s="197" t="s">
        <v>89</v>
      </c>
    </row>
    <row r="65" spans="1:16" x14ac:dyDescent="0.25">
      <c r="A65" s="277"/>
      <c r="B65" s="269">
        <v>21422</v>
      </c>
      <c r="C65" s="221">
        <v>119</v>
      </c>
      <c r="D65" s="221">
        <v>265</v>
      </c>
      <c r="E65" s="270"/>
      <c r="F65" s="271"/>
      <c r="G65" s="271"/>
      <c r="H65" s="270"/>
      <c r="I65" s="272">
        <f t="shared" si="1"/>
        <v>0</v>
      </c>
      <c r="J65" s="224"/>
      <c r="K65" s="223"/>
      <c r="L65" s="223"/>
      <c r="M65" s="224"/>
      <c r="N65" s="224"/>
      <c r="O65" s="223"/>
      <c r="P65" s="223"/>
    </row>
    <row r="66" spans="1:16" hidden="1" x14ac:dyDescent="0.25">
      <c r="A66" s="81"/>
      <c r="B66" s="66"/>
      <c r="C66" s="64"/>
      <c r="D66" s="64"/>
      <c r="E66" s="245"/>
      <c r="F66" s="245"/>
      <c r="G66" s="245"/>
      <c r="H66" s="244"/>
      <c r="I66" s="62">
        <f t="shared" si="1"/>
        <v>0</v>
      </c>
      <c r="J66" s="133"/>
      <c r="K66" s="61"/>
      <c r="L66" s="61"/>
      <c r="M66" s="133"/>
      <c r="N66" s="133"/>
      <c r="O66" s="61"/>
      <c r="P66" s="61"/>
    </row>
    <row r="67" spans="1:16" ht="30" x14ac:dyDescent="0.25">
      <c r="A67" s="262" t="s">
        <v>129</v>
      </c>
      <c r="B67" s="199">
        <v>21423</v>
      </c>
      <c r="C67" s="198">
        <v>119</v>
      </c>
      <c r="D67" s="198">
        <v>266</v>
      </c>
      <c r="E67" s="252"/>
      <c r="F67" s="252"/>
      <c r="G67" s="252"/>
      <c r="H67" s="251"/>
      <c r="I67" s="210">
        <f t="shared" si="1"/>
        <v>0</v>
      </c>
      <c r="J67" s="196">
        <f>SUM(J68:J69)</f>
        <v>0</v>
      </c>
      <c r="K67" s="196">
        <f>SUM(K68:K69)</f>
        <v>0</v>
      </c>
      <c r="L67" s="197" t="s">
        <v>89</v>
      </c>
      <c r="M67" s="196">
        <f>SUM(M68:M69)</f>
        <v>0</v>
      </c>
      <c r="N67" s="196">
        <f>SUM(N68:N69)</f>
        <v>0</v>
      </c>
      <c r="O67" s="197" t="s">
        <v>89</v>
      </c>
      <c r="P67" s="197" t="s">
        <v>89</v>
      </c>
    </row>
    <row r="68" spans="1:16" x14ac:dyDescent="0.25">
      <c r="A68" s="277"/>
      <c r="B68" s="269">
        <v>21423</v>
      </c>
      <c r="C68" s="221">
        <v>119</v>
      </c>
      <c r="D68" s="221">
        <v>266</v>
      </c>
      <c r="E68" s="270"/>
      <c r="F68" s="271"/>
      <c r="G68" s="271"/>
      <c r="H68" s="270"/>
      <c r="I68" s="272">
        <f t="shared" si="1"/>
        <v>0</v>
      </c>
      <c r="J68" s="224"/>
      <c r="K68" s="224"/>
      <c r="L68" s="224"/>
      <c r="M68" s="224"/>
      <c r="N68" s="224"/>
      <c r="O68" s="223"/>
      <c r="P68" s="223"/>
    </row>
    <row r="69" spans="1:16" hidden="1" x14ac:dyDescent="0.25">
      <c r="A69" s="81"/>
      <c r="B69" s="66"/>
      <c r="C69" s="64"/>
      <c r="D69" s="64"/>
      <c r="E69" s="245"/>
      <c r="F69" s="245"/>
      <c r="G69" s="245"/>
      <c r="H69" s="244"/>
      <c r="I69" s="62">
        <f t="shared" si="1"/>
        <v>0</v>
      </c>
      <c r="J69" s="133"/>
      <c r="K69" s="133"/>
      <c r="L69" s="133"/>
      <c r="M69" s="133"/>
      <c r="N69" s="133"/>
      <c r="O69" s="61"/>
      <c r="P69" s="61"/>
    </row>
    <row r="70" spans="1:16" x14ac:dyDescent="0.25">
      <c r="A70" s="262" t="s">
        <v>98</v>
      </c>
      <c r="B70" s="199">
        <v>21424</v>
      </c>
      <c r="C70" s="198">
        <v>119</v>
      </c>
      <c r="D70" s="198">
        <v>310</v>
      </c>
      <c r="E70" s="252"/>
      <c r="F70" s="252"/>
      <c r="G70" s="252"/>
      <c r="H70" s="251"/>
      <c r="I70" s="210">
        <f t="shared" si="1"/>
        <v>0</v>
      </c>
      <c r="J70" s="197" t="s">
        <v>89</v>
      </c>
      <c r="K70" s="197" t="s">
        <v>89</v>
      </c>
      <c r="L70" s="197" t="s">
        <v>89</v>
      </c>
      <c r="M70" s="196">
        <f>SUM(M71:M72)</f>
        <v>0</v>
      </c>
      <c r="N70" s="197" t="s">
        <v>89</v>
      </c>
      <c r="O70" s="197" t="s">
        <v>89</v>
      </c>
      <c r="P70" s="197" t="s">
        <v>89</v>
      </c>
    </row>
    <row r="71" spans="1:16" x14ac:dyDescent="0.25">
      <c r="A71" s="277"/>
      <c r="B71" s="269">
        <v>21424</v>
      </c>
      <c r="C71" s="221">
        <v>119</v>
      </c>
      <c r="D71" s="221">
        <v>310</v>
      </c>
      <c r="E71" s="270"/>
      <c r="F71" s="271"/>
      <c r="G71" s="271"/>
      <c r="H71" s="270"/>
      <c r="I71" s="272">
        <f t="shared" si="1"/>
        <v>0</v>
      </c>
      <c r="J71" s="229"/>
      <c r="K71" s="229"/>
      <c r="L71" s="229"/>
      <c r="M71" s="224"/>
      <c r="N71" s="229"/>
      <c r="O71" s="223"/>
      <c r="P71" s="223"/>
    </row>
    <row r="72" spans="1:16" hidden="1" x14ac:dyDescent="0.25">
      <c r="A72" s="81"/>
      <c r="B72" s="66"/>
      <c r="C72" s="64"/>
      <c r="D72" s="64"/>
      <c r="E72" s="245"/>
      <c r="F72" s="245"/>
      <c r="G72" s="245"/>
      <c r="H72" s="244"/>
      <c r="I72" s="62"/>
      <c r="J72" s="133"/>
      <c r="K72" s="133"/>
      <c r="L72" s="133"/>
      <c r="M72" s="133"/>
      <c r="N72" s="133"/>
      <c r="O72" s="61"/>
      <c r="P72" s="61"/>
    </row>
    <row r="73" spans="1:16" x14ac:dyDescent="0.25">
      <c r="A73" s="81" t="s">
        <v>115</v>
      </c>
      <c r="B73" s="66">
        <v>21425</v>
      </c>
      <c r="C73" s="64">
        <v>119</v>
      </c>
      <c r="D73" s="64">
        <v>340</v>
      </c>
      <c r="E73" s="240"/>
      <c r="F73" s="240"/>
      <c r="G73" s="240"/>
      <c r="H73" s="239"/>
      <c r="I73" s="63">
        <f t="shared" ref="I73:I81" si="2">SUM(J73:M73)+SUM(O73:P73)</f>
        <v>0</v>
      </c>
      <c r="J73" s="63">
        <f>0+J74+J80</f>
        <v>0</v>
      </c>
      <c r="K73" s="78" t="s">
        <v>89</v>
      </c>
      <c r="L73" s="78" t="s">
        <v>89</v>
      </c>
      <c r="M73" s="63">
        <f>0+M74+M77+M80</f>
        <v>0</v>
      </c>
      <c r="N73" s="78" t="s">
        <v>89</v>
      </c>
      <c r="O73" s="78" t="s">
        <v>89</v>
      </c>
      <c r="P73" s="78" t="s">
        <v>89</v>
      </c>
    </row>
    <row r="74" spans="1:16" ht="30" x14ac:dyDescent="0.25">
      <c r="A74" s="253" t="s">
        <v>114</v>
      </c>
      <c r="B74" s="199">
        <v>214251</v>
      </c>
      <c r="C74" s="198">
        <v>119</v>
      </c>
      <c r="D74" s="198">
        <v>341</v>
      </c>
      <c r="E74" s="252"/>
      <c r="F74" s="252"/>
      <c r="G74" s="252"/>
      <c r="H74" s="251"/>
      <c r="I74" s="210">
        <f t="shared" si="2"/>
        <v>0</v>
      </c>
      <c r="J74" s="196">
        <f>SUM(J75:J76)</f>
        <v>0</v>
      </c>
      <c r="K74" s="197" t="s">
        <v>89</v>
      </c>
      <c r="L74" s="197" t="s">
        <v>89</v>
      </c>
      <c r="M74" s="196">
        <f>SUM(M75:M76)</f>
        <v>0</v>
      </c>
      <c r="N74" s="197" t="s">
        <v>89</v>
      </c>
      <c r="O74" s="197" t="s">
        <v>89</v>
      </c>
      <c r="P74" s="197" t="s">
        <v>89</v>
      </c>
    </row>
    <row r="75" spans="1:16" x14ac:dyDescent="0.25">
      <c r="A75" s="274"/>
      <c r="B75" s="269">
        <v>214251</v>
      </c>
      <c r="C75" s="221">
        <v>119</v>
      </c>
      <c r="D75" s="221">
        <v>341</v>
      </c>
      <c r="E75" s="270"/>
      <c r="F75" s="271"/>
      <c r="G75" s="271"/>
      <c r="H75" s="270"/>
      <c r="I75" s="272">
        <f t="shared" si="2"/>
        <v>0</v>
      </c>
      <c r="J75" s="224"/>
      <c r="K75" s="223"/>
      <c r="L75" s="223"/>
      <c r="M75" s="224"/>
      <c r="N75" s="223"/>
      <c r="O75" s="223"/>
      <c r="P75" s="223"/>
    </row>
    <row r="76" spans="1:16" hidden="1" x14ac:dyDescent="0.25">
      <c r="A76" s="82"/>
      <c r="B76" s="66"/>
      <c r="C76" s="64"/>
      <c r="D76" s="64"/>
      <c r="E76" s="245"/>
      <c r="F76" s="245"/>
      <c r="G76" s="245"/>
      <c r="H76" s="244"/>
      <c r="I76" s="62">
        <f t="shared" si="2"/>
        <v>0</v>
      </c>
      <c r="J76" s="133"/>
      <c r="K76" s="61"/>
      <c r="L76" s="61"/>
      <c r="M76" s="133"/>
      <c r="N76" s="61"/>
      <c r="O76" s="61"/>
      <c r="P76" s="61"/>
    </row>
    <row r="77" spans="1:16" x14ac:dyDescent="0.25">
      <c r="A77" s="253" t="s">
        <v>110</v>
      </c>
      <c r="B77" s="199">
        <v>214252</v>
      </c>
      <c r="C77" s="198">
        <v>119</v>
      </c>
      <c r="D77" s="198">
        <v>345</v>
      </c>
      <c r="E77" s="252"/>
      <c r="F77" s="252"/>
      <c r="G77" s="252"/>
      <c r="H77" s="251"/>
      <c r="I77" s="210">
        <f t="shared" si="2"/>
        <v>0</v>
      </c>
      <c r="J77" s="197" t="s">
        <v>89</v>
      </c>
      <c r="K77" s="197" t="s">
        <v>89</v>
      </c>
      <c r="L77" s="197" t="s">
        <v>89</v>
      </c>
      <c r="M77" s="196">
        <f>SUM(M78:M79)</f>
        <v>0</v>
      </c>
      <c r="N77" s="197" t="s">
        <v>89</v>
      </c>
      <c r="O77" s="197" t="s">
        <v>89</v>
      </c>
      <c r="P77" s="197" t="s">
        <v>89</v>
      </c>
    </row>
    <row r="78" spans="1:16" x14ac:dyDescent="0.25">
      <c r="A78" s="274"/>
      <c r="B78" s="269">
        <v>214252</v>
      </c>
      <c r="C78" s="221">
        <v>119</v>
      </c>
      <c r="D78" s="221">
        <v>345</v>
      </c>
      <c r="E78" s="270"/>
      <c r="F78" s="271"/>
      <c r="G78" s="271"/>
      <c r="H78" s="270"/>
      <c r="I78" s="272">
        <f t="shared" si="2"/>
        <v>0</v>
      </c>
      <c r="J78" s="223"/>
      <c r="K78" s="223"/>
      <c r="L78" s="223"/>
      <c r="M78" s="224"/>
      <c r="N78" s="223"/>
      <c r="O78" s="223"/>
      <c r="P78" s="223"/>
    </row>
    <row r="79" spans="1:16" hidden="1" x14ac:dyDescent="0.25">
      <c r="A79" s="82"/>
      <c r="B79" s="66"/>
      <c r="C79" s="64"/>
      <c r="D79" s="64"/>
      <c r="E79" s="245"/>
      <c r="F79" s="245"/>
      <c r="G79" s="245"/>
      <c r="H79" s="244"/>
      <c r="I79" s="62">
        <f t="shared" si="2"/>
        <v>0</v>
      </c>
      <c r="J79" s="61"/>
      <c r="K79" s="61"/>
      <c r="L79" s="61"/>
      <c r="M79" s="133"/>
      <c r="N79" s="61"/>
      <c r="O79" s="61"/>
      <c r="P79" s="61"/>
    </row>
    <row r="80" spans="1:16" ht="30" x14ac:dyDescent="0.25">
      <c r="A80" s="253" t="s">
        <v>109</v>
      </c>
      <c r="B80" s="199">
        <v>214253</v>
      </c>
      <c r="C80" s="198">
        <v>119</v>
      </c>
      <c r="D80" s="198">
        <v>346</v>
      </c>
      <c r="E80" s="252"/>
      <c r="F80" s="252"/>
      <c r="G80" s="252"/>
      <c r="H80" s="251"/>
      <c r="I80" s="210">
        <f t="shared" si="2"/>
        <v>0</v>
      </c>
      <c r="J80" s="196">
        <f>SUM(J81:J82)</f>
        <v>0</v>
      </c>
      <c r="K80" s="197" t="s">
        <v>89</v>
      </c>
      <c r="L80" s="197" t="s">
        <v>89</v>
      </c>
      <c r="M80" s="196">
        <f>SUM(M81:M82)</f>
        <v>0</v>
      </c>
      <c r="N80" s="197" t="s">
        <v>89</v>
      </c>
      <c r="O80" s="197" t="s">
        <v>89</v>
      </c>
      <c r="P80" s="197" t="s">
        <v>89</v>
      </c>
    </row>
    <row r="81" spans="1:16" x14ac:dyDescent="0.25">
      <c r="A81" s="274"/>
      <c r="B81" s="269">
        <v>214253</v>
      </c>
      <c r="C81" s="221">
        <v>119</v>
      </c>
      <c r="D81" s="221">
        <v>346</v>
      </c>
      <c r="E81" s="270"/>
      <c r="F81" s="271"/>
      <c r="G81" s="271"/>
      <c r="H81" s="270"/>
      <c r="I81" s="272">
        <f t="shared" si="2"/>
        <v>0</v>
      </c>
      <c r="J81" s="222"/>
      <c r="K81" s="223"/>
      <c r="L81" s="223"/>
      <c r="M81" s="224"/>
      <c r="N81" s="223"/>
      <c r="O81" s="223"/>
      <c r="P81" s="223"/>
    </row>
    <row r="82" spans="1:16" hidden="1" x14ac:dyDescent="0.25">
      <c r="A82" s="82"/>
      <c r="B82" s="66"/>
      <c r="C82" s="64"/>
      <c r="D82" s="64"/>
      <c r="E82" s="245"/>
      <c r="F82" s="245"/>
      <c r="G82" s="245"/>
      <c r="H82" s="244"/>
      <c r="I82" s="62"/>
      <c r="J82" s="61"/>
      <c r="K82" s="61"/>
      <c r="L82" s="61"/>
      <c r="M82" s="133"/>
      <c r="N82" s="61"/>
      <c r="O82" s="61"/>
      <c r="P82" s="61"/>
    </row>
    <row r="83" spans="1:16" x14ac:dyDescent="0.25">
      <c r="A83" s="85" t="s">
        <v>157</v>
      </c>
      <c r="B83" s="66">
        <v>2200</v>
      </c>
      <c r="C83" s="64">
        <v>300</v>
      </c>
      <c r="D83" s="64" t="s">
        <v>89</v>
      </c>
      <c r="E83" s="240"/>
      <c r="F83" s="240"/>
      <c r="G83" s="240"/>
      <c r="H83" s="239"/>
      <c r="I83" s="63">
        <f t="shared" ref="I83:I114" si="3">SUM(J83:M83)+SUM(O83:P83)</f>
        <v>0</v>
      </c>
      <c r="J83" s="63">
        <f>0+J84</f>
        <v>0</v>
      </c>
      <c r="K83" s="63">
        <f>0+K84+K99</f>
        <v>0</v>
      </c>
      <c r="L83" s="78" t="s">
        <v>89</v>
      </c>
      <c r="M83" s="63">
        <f>0+M84+M99+M100+M101</f>
        <v>0</v>
      </c>
      <c r="N83" s="63">
        <f>0+N84</f>
        <v>0</v>
      </c>
      <c r="O83" s="78" t="s">
        <v>89</v>
      </c>
      <c r="P83" s="78" t="s">
        <v>89</v>
      </c>
    </row>
    <row r="84" spans="1:16" ht="45" x14ac:dyDescent="0.25">
      <c r="A84" s="80" t="s">
        <v>156</v>
      </c>
      <c r="B84" s="66">
        <v>2210</v>
      </c>
      <c r="C84" s="64">
        <v>320</v>
      </c>
      <c r="D84" s="64" t="s">
        <v>89</v>
      </c>
      <c r="E84" s="240"/>
      <c r="F84" s="240"/>
      <c r="G84" s="240"/>
      <c r="H84" s="239"/>
      <c r="I84" s="63">
        <f t="shared" si="3"/>
        <v>0</v>
      </c>
      <c r="J84" s="63">
        <f>0+J85+J95</f>
        <v>0</v>
      </c>
      <c r="K84" s="63">
        <f>0+K85</f>
        <v>0</v>
      </c>
      <c r="L84" s="78" t="s">
        <v>89</v>
      </c>
      <c r="M84" s="63">
        <f>0+M85+M95</f>
        <v>0</v>
      </c>
      <c r="N84" s="63">
        <f>0+N85</f>
        <v>0</v>
      </c>
      <c r="O84" s="78" t="s">
        <v>89</v>
      </c>
      <c r="P84" s="78" t="s">
        <v>89</v>
      </c>
    </row>
    <row r="85" spans="1:16" s="54" customFormat="1" ht="60" x14ac:dyDescent="0.2">
      <c r="A85" s="79" t="s">
        <v>155</v>
      </c>
      <c r="B85" s="66">
        <v>2211</v>
      </c>
      <c r="C85" s="64">
        <v>321</v>
      </c>
      <c r="D85" s="64" t="s">
        <v>89</v>
      </c>
      <c r="E85" s="240"/>
      <c r="F85" s="240"/>
      <c r="G85" s="240"/>
      <c r="H85" s="239"/>
      <c r="I85" s="63">
        <f t="shared" si="3"/>
        <v>0</v>
      </c>
      <c r="J85" s="63">
        <f>0+J86+J92</f>
        <v>0</v>
      </c>
      <c r="K85" s="63">
        <f>0+K86</f>
        <v>0</v>
      </c>
      <c r="L85" s="78" t="s">
        <v>89</v>
      </c>
      <c r="M85" s="63">
        <f>0+M86+M89+M92</f>
        <v>0</v>
      </c>
      <c r="N85" s="63">
        <f>0+N86+N92</f>
        <v>0</v>
      </c>
      <c r="O85" s="78" t="s">
        <v>89</v>
      </c>
      <c r="P85" s="78" t="s">
        <v>89</v>
      </c>
    </row>
    <row r="86" spans="1:16" s="54" customFormat="1" ht="30" customHeight="1" x14ac:dyDescent="0.2">
      <c r="A86" s="262" t="s">
        <v>154</v>
      </c>
      <c r="B86" s="199">
        <v>22113</v>
      </c>
      <c r="C86" s="198">
        <v>321</v>
      </c>
      <c r="D86" s="198">
        <v>264</v>
      </c>
      <c r="E86" s="252"/>
      <c r="F86" s="252"/>
      <c r="G86" s="252"/>
      <c r="H86" s="251"/>
      <c r="I86" s="210">
        <f t="shared" si="3"/>
        <v>0</v>
      </c>
      <c r="J86" s="196">
        <f>SUM(J87:J88)</f>
        <v>0</v>
      </c>
      <c r="K86" s="196">
        <f>SUM(K87:K88)</f>
        <v>0</v>
      </c>
      <c r="L86" s="197" t="s">
        <v>89</v>
      </c>
      <c r="M86" s="196">
        <f>SUM(M87:M88)</f>
        <v>0</v>
      </c>
      <c r="N86" s="196">
        <f>SUM(N87:N88)</f>
        <v>0</v>
      </c>
      <c r="O86" s="197" t="s">
        <v>89</v>
      </c>
      <c r="P86" s="197" t="s">
        <v>89</v>
      </c>
    </row>
    <row r="87" spans="1:16" s="54" customFormat="1" ht="15" customHeight="1" x14ac:dyDescent="0.2">
      <c r="A87" s="277"/>
      <c r="B87" s="269">
        <v>22113</v>
      </c>
      <c r="C87" s="221">
        <v>321</v>
      </c>
      <c r="D87" s="221">
        <v>264</v>
      </c>
      <c r="E87" s="270"/>
      <c r="F87" s="271"/>
      <c r="G87" s="271"/>
      <c r="H87" s="270"/>
      <c r="I87" s="272">
        <f t="shared" si="3"/>
        <v>0</v>
      </c>
      <c r="J87" s="224"/>
      <c r="K87" s="224"/>
      <c r="L87" s="224"/>
      <c r="M87" s="224"/>
      <c r="N87" s="224"/>
      <c r="O87" s="223"/>
      <c r="P87" s="223"/>
    </row>
    <row r="88" spans="1:16" s="54" customFormat="1" ht="15" hidden="1" customHeight="1" x14ac:dyDescent="0.2">
      <c r="A88" s="81"/>
      <c r="B88" s="66"/>
      <c r="C88" s="64"/>
      <c r="D88" s="64"/>
      <c r="E88" s="245"/>
      <c r="F88" s="245"/>
      <c r="G88" s="245"/>
      <c r="H88" s="244"/>
      <c r="I88" s="62">
        <f t="shared" si="3"/>
        <v>0</v>
      </c>
      <c r="J88" s="133"/>
      <c r="K88" s="133"/>
      <c r="L88" s="133"/>
      <c r="M88" s="133"/>
      <c r="N88" s="133"/>
      <c r="O88" s="61"/>
      <c r="P88" s="61"/>
    </row>
    <row r="89" spans="1:16" s="54" customFormat="1" ht="45" x14ac:dyDescent="0.2">
      <c r="A89" s="262" t="s">
        <v>130</v>
      </c>
      <c r="B89" s="199">
        <v>22114</v>
      </c>
      <c r="C89" s="198">
        <v>321</v>
      </c>
      <c r="D89" s="198">
        <v>265</v>
      </c>
      <c r="E89" s="252"/>
      <c r="F89" s="252"/>
      <c r="G89" s="252"/>
      <c r="H89" s="251"/>
      <c r="I89" s="210">
        <f t="shared" si="3"/>
        <v>0</v>
      </c>
      <c r="J89" s="197" t="s">
        <v>89</v>
      </c>
      <c r="K89" s="197" t="s">
        <v>89</v>
      </c>
      <c r="L89" s="197" t="s">
        <v>89</v>
      </c>
      <c r="M89" s="196">
        <f>SUM(M90:M91)</f>
        <v>0</v>
      </c>
      <c r="N89" s="197" t="s">
        <v>89</v>
      </c>
      <c r="O89" s="197" t="s">
        <v>89</v>
      </c>
      <c r="P89" s="197" t="s">
        <v>89</v>
      </c>
    </row>
    <row r="90" spans="1:16" s="54" customFormat="1" x14ac:dyDescent="0.2">
      <c r="A90" s="277"/>
      <c r="B90" s="269">
        <v>22114</v>
      </c>
      <c r="C90" s="221">
        <v>321</v>
      </c>
      <c r="D90" s="221">
        <v>265</v>
      </c>
      <c r="E90" s="270"/>
      <c r="F90" s="271"/>
      <c r="G90" s="271"/>
      <c r="H90" s="270"/>
      <c r="I90" s="272">
        <f t="shared" si="3"/>
        <v>0</v>
      </c>
      <c r="J90" s="223"/>
      <c r="K90" s="223"/>
      <c r="L90" s="223"/>
      <c r="M90" s="224"/>
      <c r="N90" s="223"/>
      <c r="O90" s="223"/>
      <c r="P90" s="223"/>
    </row>
    <row r="91" spans="1:16" s="54" customFormat="1" hidden="1" x14ac:dyDescent="0.2">
      <c r="A91" s="81"/>
      <c r="B91" s="66"/>
      <c r="C91" s="64"/>
      <c r="D91" s="64"/>
      <c r="E91" s="245"/>
      <c r="F91" s="245"/>
      <c r="G91" s="245"/>
      <c r="H91" s="244"/>
      <c r="I91" s="62">
        <f t="shared" si="3"/>
        <v>0</v>
      </c>
      <c r="J91" s="61"/>
      <c r="K91" s="61"/>
      <c r="L91" s="61"/>
      <c r="M91" s="133"/>
      <c r="N91" s="61"/>
      <c r="O91" s="61"/>
      <c r="P91" s="61"/>
    </row>
    <row r="92" spans="1:16" s="54" customFormat="1" ht="30" x14ac:dyDescent="0.2">
      <c r="A92" s="262" t="s">
        <v>129</v>
      </c>
      <c r="B92" s="199">
        <v>22115</v>
      </c>
      <c r="C92" s="198">
        <v>321</v>
      </c>
      <c r="D92" s="198">
        <v>266</v>
      </c>
      <c r="E92" s="252"/>
      <c r="F92" s="252"/>
      <c r="G92" s="252"/>
      <c r="H92" s="251"/>
      <c r="I92" s="210">
        <f t="shared" si="3"/>
        <v>0</v>
      </c>
      <c r="J92" s="196">
        <f>SUM(J93:J94)</f>
        <v>0</v>
      </c>
      <c r="K92" s="197" t="s">
        <v>89</v>
      </c>
      <c r="L92" s="197" t="s">
        <v>89</v>
      </c>
      <c r="M92" s="196">
        <f>SUM(M93:M94)</f>
        <v>0</v>
      </c>
      <c r="N92" s="196">
        <f>SUM(N93:N94)</f>
        <v>0</v>
      </c>
      <c r="O92" s="197" t="s">
        <v>89</v>
      </c>
      <c r="P92" s="197" t="s">
        <v>89</v>
      </c>
    </row>
    <row r="93" spans="1:16" s="54" customFormat="1" x14ac:dyDescent="0.2">
      <c r="A93" s="277"/>
      <c r="B93" s="269">
        <v>22115</v>
      </c>
      <c r="C93" s="221">
        <v>321</v>
      </c>
      <c r="D93" s="221">
        <v>266</v>
      </c>
      <c r="E93" s="270"/>
      <c r="F93" s="271"/>
      <c r="G93" s="271"/>
      <c r="H93" s="270"/>
      <c r="I93" s="272">
        <f t="shared" si="3"/>
        <v>0</v>
      </c>
      <c r="J93" s="224"/>
      <c r="K93" s="223"/>
      <c r="L93" s="223"/>
      <c r="M93" s="224"/>
      <c r="N93" s="224"/>
      <c r="O93" s="223"/>
      <c r="P93" s="223"/>
    </row>
    <row r="94" spans="1:16" s="54" customFormat="1" hidden="1" x14ac:dyDescent="0.2">
      <c r="A94" s="81"/>
      <c r="B94" s="66"/>
      <c r="C94" s="64"/>
      <c r="D94" s="64"/>
      <c r="E94" s="245"/>
      <c r="F94" s="245"/>
      <c r="G94" s="245"/>
      <c r="H94" s="244"/>
      <c r="I94" s="62">
        <f t="shared" si="3"/>
        <v>0</v>
      </c>
      <c r="J94" s="133"/>
      <c r="K94" s="61"/>
      <c r="L94" s="61"/>
      <c r="M94" s="133"/>
      <c r="N94" s="133"/>
      <c r="O94" s="61"/>
      <c r="P94" s="61"/>
    </row>
    <row r="95" spans="1:16" s="54" customFormat="1" ht="30" x14ac:dyDescent="0.2">
      <c r="A95" s="89" t="s">
        <v>153</v>
      </c>
      <c r="B95" s="87">
        <v>2212</v>
      </c>
      <c r="C95" s="86">
        <v>323</v>
      </c>
      <c r="D95" s="86" t="s">
        <v>89</v>
      </c>
      <c r="E95" s="240"/>
      <c r="F95" s="240"/>
      <c r="G95" s="240"/>
      <c r="H95" s="239"/>
      <c r="I95" s="63">
        <f t="shared" si="3"/>
        <v>0</v>
      </c>
      <c r="J95" s="63">
        <f>0+J96+J97+J98</f>
        <v>0</v>
      </c>
      <c r="K95" s="78" t="s">
        <v>89</v>
      </c>
      <c r="L95" s="78" t="s">
        <v>89</v>
      </c>
      <c r="M95" s="63">
        <f>0+M96+M97+M98</f>
        <v>0</v>
      </c>
      <c r="N95" s="78" t="s">
        <v>89</v>
      </c>
      <c r="O95" s="78" t="s">
        <v>89</v>
      </c>
      <c r="P95" s="78" t="s">
        <v>89</v>
      </c>
    </row>
    <row r="96" spans="1:16" s="54" customFormat="1" ht="30" x14ac:dyDescent="0.2">
      <c r="A96" s="88" t="s">
        <v>152</v>
      </c>
      <c r="B96" s="87">
        <v>22121</v>
      </c>
      <c r="C96" s="86">
        <v>323</v>
      </c>
      <c r="D96" s="86">
        <v>261</v>
      </c>
      <c r="E96" s="245"/>
      <c r="F96" s="245"/>
      <c r="G96" s="245"/>
      <c r="H96" s="244"/>
      <c r="I96" s="62">
        <f t="shared" si="3"/>
        <v>0</v>
      </c>
      <c r="J96" s="133"/>
      <c r="K96" s="61" t="s">
        <v>89</v>
      </c>
      <c r="L96" s="61" t="s">
        <v>89</v>
      </c>
      <c r="M96" s="133"/>
      <c r="N96" s="61" t="s">
        <v>89</v>
      </c>
      <c r="O96" s="61" t="s">
        <v>89</v>
      </c>
      <c r="P96" s="61" t="s">
        <v>89</v>
      </c>
    </row>
    <row r="97" spans="1:16" s="54" customFormat="1" ht="30" x14ac:dyDescent="0.2">
      <c r="A97" s="88" t="s">
        <v>151</v>
      </c>
      <c r="B97" s="87">
        <v>22122</v>
      </c>
      <c r="C97" s="86">
        <v>323</v>
      </c>
      <c r="D97" s="86">
        <v>263</v>
      </c>
      <c r="E97" s="245"/>
      <c r="F97" s="245"/>
      <c r="G97" s="245"/>
      <c r="H97" s="244"/>
      <c r="I97" s="62">
        <f t="shared" si="3"/>
        <v>0</v>
      </c>
      <c r="J97" s="133"/>
      <c r="K97" s="61" t="s">
        <v>89</v>
      </c>
      <c r="L97" s="61" t="s">
        <v>89</v>
      </c>
      <c r="M97" s="133"/>
      <c r="N97" s="61" t="s">
        <v>89</v>
      </c>
      <c r="O97" s="61" t="s">
        <v>89</v>
      </c>
      <c r="P97" s="61" t="s">
        <v>89</v>
      </c>
    </row>
    <row r="98" spans="1:16" s="54" customFormat="1" ht="45" x14ac:dyDescent="0.2">
      <c r="A98" s="88" t="s">
        <v>130</v>
      </c>
      <c r="B98" s="87">
        <v>22123</v>
      </c>
      <c r="C98" s="86">
        <v>323</v>
      </c>
      <c r="D98" s="86">
        <v>265</v>
      </c>
      <c r="E98" s="245"/>
      <c r="F98" s="245"/>
      <c r="G98" s="245"/>
      <c r="H98" s="244"/>
      <c r="I98" s="62">
        <f t="shared" si="3"/>
        <v>0</v>
      </c>
      <c r="J98" s="133"/>
      <c r="K98" s="61" t="s">
        <v>89</v>
      </c>
      <c r="L98" s="61" t="s">
        <v>89</v>
      </c>
      <c r="M98" s="133"/>
      <c r="N98" s="61" t="s">
        <v>89</v>
      </c>
      <c r="O98" s="61" t="s">
        <v>89</v>
      </c>
      <c r="P98" s="61" t="s">
        <v>89</v>
      </c>
    </row>
    <row r="99" spans="1:16" s="54" customFormat="1" ht="45" x14ac:dyDescent="0.2">
      <c r="A99" s="80" t="s">
        <v>150</v>
      </c>
      <c r="B99" s="66">
        <v>2220</v>
      </c>
      <c r="C99" s="64">
        <v>340</v>
      </c>
      <c r="D99" s="64">
        <v>296</v>
      </c>
      <c r="E99" s="245"/>
      <c r="F99" s="245"/>
      <c r="G99" s="245"/>
      <c r="H99" s="244"/>
      <c r="I99" s="62">
        <f t="shared" si="3"/>
        <v>0</v>
      </c>
      <c r="J99" s="61" t="s">
        <v>89</v>
      </c>
      <c r="K99" s="133"/>
      <c r="L99" s="61" t="s">
        <v>89</v>
      </c>
      <c r="M99" s="133"/>
      <c r="N99" s="61" t="s">
        <v>89</v>
      </c>
      <c r="O99" s="61" t="s">
        <v>89</v>
      </c>
      <c r="P99" s="61" t="s">
        <v>89</v>
      </c>
    </row>
    <row r="100" spans="1:16" s="54" customFormat="1" ht="75" x14ac:dyDescent="0.2">
      <c r="A100" s="80" t="s">
        <v>149</v>
      </c>
      <c r="B100" s="66">
        <v>2230</v>
      </c>
      <c r="C100" s="64">
        <v>350</v>
      </c>
      <c r="D100" s="64">
        <v>296</v>
      </c>
      <c r="E100" s="245"/>
      <c r="F100" s="245"/>
      <c r="G100" s="245"/>
      <c r="H100" s="244"/>
      <c r="I100" s="62">
        <f t="shared" si="3"/>
        <v>0</v>
      </c>
      <c r="J100" s="61" t="s">
        <v>89</v>
      </c>
      <c r="K100" s="135"/>
      <c r="L100" s="61" t="s">
        <v>89</v>
      </c>
      <c r="M100" s="133"/>
      <c r="N100" s="61" t="s">
        <v>89</v>
      </c>
      <c r="O100" s="61" t="s">
        <v>89</v>
      </c>
      <c r="P100" s="61" t="s">
        <v>89</v>
      </c>
    </row>
    <row r="101" spans="1:16" s="54" customFormat="1" x14ac:dyDescent="0.2">
      <c r="A101" s="80" t="s">
        <v>148</v>
      </c>
      <c r="B101" s="66">
        <v>2240</v>
      </c>
      <c r="C101" s="64">
        <v>360</v>
      </c>
      <c r="D101" s="64">
        <v>296</v>
      </c>
      <c r="E101" s="245"/>
      <c r="F101" s="245"/>
      <c r="G101" s="245"/>
      <c r="H101" s="244"/>
      <c r="I101" s="62">
        <f t="shared" si="3"/>
        <v>0</v>
      </c>
      <c r="J101" s="61" t="s">
        <v>89</v>
      </c>
      <c r="K101" s="61" t="s">
        <v>89</v>
      </c>
      <c r="L101" s="61" t="s">
        <v>89</v>
      </c>
      <c r="M101" s="133"/>
      <c r="N101" s="61" t="s">
        <v>89</v>
      </c>
      <c r="O101" s="61" t="s">
        <v>89</v>
      </c>
      <c r="P101" s="61" t="s">
        <v>89</v>
      </c>
    </row>
    <row r="102" spans="1:16" x14ac:dyDescent="0.25">
      <c r="A102" s="85" t="s">
        <v>147</v>
      </c>
      <c r="B102" s="66">
        <v>2300</v>
      </c>
      <c r="C102" s="64">
        <v>850</v>
      </c>
      <c r="D102" s="83" t="s">
        <v>89</v>
      </c>
      <c r="E102" s="240"/>
      <c r="F102" s="240"/>
      <c r="G102" s="240"/>
      <c r="H102" s="239"/>
      <c r="I102" s="63">
        <f t="shared" si="3"/>
        <v>336179</v>
      </c>
      <c r="J102" s="63">
        <f>0+J103+J104+J105</f>
        <v>0</v>
      </c>
      <c r="K102" s="63">
        <f>0+K103+K104+K105</f>
        <v>336179</v>
      </c>
      <c r="L102" s="78" t="s">
        <v>89</v>
      </c>
      <c r="M102" s="63">
        <f>0+M103+M104+M105</f>
        <v>0</v>
      </c>
      <c r="N102" s="78" t="s">
        <v>89</v>
      </c>
      <c r="O102" s="78" t="s">
        <v>89</v>
      </c>
      <c r="P102" s="63">
        <f>0+P105</f>
        <v>0</v>
      </c>
    </row>
    <row r="103" spans="1:16" ht="30" x14ac:dyDescent="0.25">
      <c r="A103" s="80" t="s">
        <v>146</v>
      </c>
      <c r="B103" s="66">
        <v>2310</v>
      </c>
      <c r="C103" s="64">
        <v>851</v>
      </c>
      <c r="D103" s="64">
        <v>291</v>
      </c>
      <c r="E103" s="245"/>
      <c r="F103" s="245"/>
      <c r="G103" s="245"/>
      <c r="H103" s="244"/>
      <c r="I103" s="62">
        <f t="shared" si="3"/>
        <v>336179</v>
      </c>
      <c r="J103" s="133"/>
      <c r="K103" s="133">
        <v>336179</v>
      </c>
      <c r="L103" s="61" t="s">
        <v>89</v>
      </c>
      <c r="M103" s="133"/>
      <c r="N103" s="61" t="s">
        <v>89</v>
      </c>
      <c r="O103" s="61" t="s">
        <v>89</v>
      </c>
      <c r="P103" s="61" t="s">
        <v>89</v>
      </c>
    </row>
    <row r="104" spans="1:16" ht="45" x14ac:dyDescent="0.25">
      <c r="A104" s="80" t="s">
        <v>145</v>
      </c>
      <c r="B104" s="66">
        <v>2320</v>
      </c>
      <c r="C104" s="64">
        <v>852</v>
      </c>
      <c r="D104" s="64">
        <v>291</v>
      </c>
      <c r="E104" s="245"/>
      <c r="F104" s="245"/>
      <c r="G104" s="245"/>
      <c r="H104" s="244"/>
      <c r="I104" s="62">
        <f t="shared" si="3"/>
        <v>0</v>
      </c>
      <c r="J104" s="133"/>
      <c r="K104" s="135"/>
      <c r="L104" s="61" t="s">
        <v>89</v>
      </c>
      <c r="M104" s="133"/>
      <c r="N104" s="61" t="s">
        <v>89</v>
      </c>
      <c r="O104" s="61" t="s">
        <v>89</v>
      </c>
      <c r="P104" s="61" t="s">
        <v>89</v>
      </c>
    </row>
    <row r="105" spans="1:16" ht="30" x14ac:dyDescent="0.25">
      <c r="A105" s="80" t="s">
        <v>144</v>
      </c>
      <c r="B105" s="66">
        <v>2330</v>
      </c>
      <c r="C105" s="64">
        <v>853</v>
      </c>
      <c r="D105" s="83" t="s">
        <v>89</v>
      </c>
      <c r="E105" s="240"/>
      <c r="F105" s="240"/>
      <c r="G105" s="240"/>
      <c r="H105" s="239"/>
      <c r="I105" s="63">
        <f t="shared" si="3"/>
        <v>0</v>
      </c>
      <c r="J105" s="63">
        <f>0+J106+J109+J112+J115+J118+J121+J124</f>
        <v>0</v>
      </c>
      <c r="K105" s="63">
        <f>0+K106+K109+K112+K121+K124</f>
        <v>0</v>
      </c>
      <c r="L105" s="78" t="s">
        <v>89</v>
      </c>
      <c r="M105" s="63">
        <f>0+M106+M109+M112+M115+M118+M121+M124</f>
        <v>0</v>
      </c>
      <c r="N105" s="78" t="s">
        <v>89</v>
      </c>
      <c r="O105" s="78" t="s">
        <v>89</v>
      </c>
      <c r="P105" s="63">
        <f>0+P109</f>
        <v>0</v>
      </c>
    </row>
    <row r="106" spans="1:16" x14ac:dyDescent="0.25">
      <c r="A106" s="206" t="s">
        <v>138</v>
      </c>
      <c r="B106" s="199">
        <v>23301</v>
      </c>
      <c r="C106" s="198">
        <v>853</v>
      </c>
      <c r="D106" s="208">
        <v>291</v>
      </c>
      <c r="E106" s="252"/>
      <c r="F106" s="252"/>
      <c r="G106" s="252"/>
      <c r="H106" s="251"/>
      <c r="I106" s="210">
        <f t="shared" si="3"/>
        <v>0</v>
      </c>
      <c r="J106" s="196">
        <f>SUM(J107:J108)</f>
        <v>0</v>
      </c>
      <c r="K106" s="196">
        <f>SUM(K107:K108)</f>
        <v>0</v>
      </c>
      <c r="L106" s="197" t="s">
        <v>89</v>
      </c>
      <c r="M106" s="196">
        <f>SUM(M107:M108)</f>
        <v>0</v>
      </c>
      <c r="N106" s="197" t="s">
        <v>89</v>
      </c>
      <c r="O106" s="197" t="s">
        <v>89</v>
      </c>
      <c r="P106" s="197" t="s">
        <v>89</v>
      </c>
    </row>
    <row r="107" spans="1:16" x14ac:dyDescent="0.25">
      <c r="A107" s="225"/>
      <c r="B107" s="269">
        <v>23301</v>
      </c>
      <c r="C107" s="221">
        <v>853</v>
      </c>
      <c r="D107" s="276">
        <v>291</v>
      </c>
      <c r="E107" s="270"/>
      <c r="F107" s="271"/>
      <c r="G107" s="271"/>
      <c r="H107" s="270"/>
      <c r="I107" s="272">
        <f t="shared" si="3"/>
        <v>0</v>
      </c>
      <c r="J107" s="224"/>
      <c r="K107" s="224"/>
      <c r="L107" s="224"/>
      <c r="M107" s="224"/>
      <c r="N107" s="223"/>
      <c r="O107" s="223"/>
      <c r="P107" s="223"/>
    </row>
    <row r="108" spans="1:16" hidden="1" x14ac:dyDescent="0.25">
      <c r="A108" s="79"/>
      <c r="B108" s="66"/>
      <c r="C108" s="64"/>
      <c r="D108" s="83"/>
      <c r="E108" s="245"/>
      <c r="F108" s="245"/>
      <c r="G108" s="245"/>
      <c r="H108" s="244"/>
      <c r="I108" s="62">
        <f t="shared" si="3"/>
        <v>0</v>
      </c>
      <c r="J108" s="133"/>
      <c r="K108" s="133"/>
      <c r="L108" s="133"/>
      <c r="M108" s="133"/>
      <c r="N108" s="61"/>
      <c r="O108" s="61"/>
      <c r="P108" s="61"/>
    </row>
    <row r="109" spans="1:16" ht="30" x14ac:dyDescent="0.25">
      <c r="A109" s="206" t="s">
        <v>137</v>
      </c>
      <c r="B109" s="199">
        <v>23302</v>
      </c>
      <c r="C109" s="198">
        <v>853</v>
      </c>
      <c r="D109" s="198">
        <v>292</v>
      </c>
      <c r="E109" s="252"/>
      <c r="F109" s="252"/>
      <c r="G109" s="252"/>
      <c r="H109" s="251"/>
      <c r="I109" s="210">
        <f t="shared" si="3"/>
        <v>0</v>
      </c>
      <c r="J109" s="196">
        <f>SUM(J110:J111)</f>
        <v>0</v>
      </c>
      <c r="K109" s="196">
        <f>SUM(K110:K111)</f>
        <v>0</v>
      </c>
      <c r="L109" s="197" t="s">
        <v>89</v>
      </c>
      <c r="M109" s="196">
        <f>SUM(M110:M111)</f>
        <v>0</v>
      </c>
      <c r="N109" s="197" t="s">
        <v>89</v>
      </c>
      <c r="O109" s="197" t="s">
        <v>89</v>
      </c>
      <c r="P109" s="196">
        <f>SUM(P110:P111)</f>
        <v>0</v>
      </c>
    </row>
    <row r="110" spans="1:16" x14ac:dyDescent="0.25">
      <c r="A110" s="225"/>
      <c r="B110" s="269">
        <v>23302</v>
      </c>
      <c r="C110" s="221">
        <v>853</v>
      </c>
      <c r="D110" s="221">
        <v>292</v>
      </c>
      <c r="E110" s="270"/>
      <c r="F110" s="271"/>
      <c r="G110" s="271"/>
      <c r="H110" s="270"/>
      <c r="I110" s="272">
        <f t="shared" si="3"/>
        <v>0</v>
      </c>
      <c r="J110" s="224"/>
      <c r="K110" s="224"/>
      <c r="L110" s="224"/>
      <c r="M110" s="224"/>
      <c r="N110" s="223"/>
      <c r="O110" s="223"/>
      <c r="P110" s="222"/>
    </row>
    <row r="111" spans="1:16" hidden="1" x14ac:dyDescent="0.25">
      <c r="A111" s="79"/>
      <c r="B111" s="66"/>
      <c r="C111" s="64"/>
      <c r="D111" s="64"/>
      <c r="E111" s="245"/>
      <c r="F111" s="245"/>
      <c r="G111" s="245"/>
      <c r="H111" s="244"/>
      <c r="I111" s="62">
        <f t="shared" si="3"/>
        <v>0</v>
      </c>
      <c r="J111" s="133"/>
      <c r="K111" s="133"/>
      <c r="L111" s="133"/>
      <c r="M111" s="133"/>
      <c r="N111" s="61"/>
      <c r="O111" s="61"/>
      <c r="P111" s="135"/>
    </row>
    <row r="112" spans="1:16" ht="30" x14ac:dyDescent="0.25">
      <c r="A112" s="206" t="s">
        <v>136</v>
      </c>
      <c r="B112" s="199">
        <v>23303</v>
      </c>
      <c r="C112" s="198">
        <v>853</v>
      </c>
      <c r="D112" s="198">
        <v>293</v>
      </c>
      <c r="E112" s="252"/>
      <c r="F112" s="252"/>
      <c r="G112" s="252"/>
      <c r="H112" s="251"/>
      <c r="I112" s="210">
        <f t="shared" si="3"/>
        <v>0</v>
      </c>
      <c r="J112" s="196">
        <f>SUM(J113:J114)</f>
        <v>0</v>
      </c>
      <c r="K112" s="196">
        <f>SUM(K113:K114)</f>
        <v>0</v>
      </c>
      <c r="L112" s="197" t="s">
        <v>89</v>
      </c>
      <c r="M112" s="196">
        <f>SUM(M113:M114)</f>
        <v>0</v>
      </c>
      <c r="N112" s="197" t="s">
        <v>89</v>
      </c>
      <c r="O112" s="197" t="s">
        <v>89</v>
      </c>
      <c r="P112" s="197" t="s">
        <v>89</v>
      </c>
    </row>
    <row r="113" spans="1:16" x14ac:dyDescent="0.25">
      <c r="A113" s="225"/>
      <c r="B113" s="269">
        <v>23303</v>
      </c>
      <c r="C113" s="221">
        <v>853</v>
      </c>
      <c r="D113" s="221">
        <v>293</v>
      </c>
      <c r="E113" s="270"/>
      <c r="F113" s="271"/>
      <c r="G113" s="271"/>
      <c r="H113" s="270"/>
      <c r="I113" s="272">
        <f t="shared" si="3"/>
        <v>0</v>
      </c>
      <c r="J113" s="224"/>
      <c r="K113" s="224"/>
      <c r="L113" s="224"/>
      <c r="M113" s="224"/>
      <c r="N113" s="223"/>
      <c r="O113" s="223"/>
      <c r="P113" s="223"/>
    </row>
    <row r="114" spans="1:16" hidden="1" x14ac:dyDescent="0.25">
      <c r="A114" s="79"/>
      <c r="B114" s="66"/>
      <c r="C114" s="64"/>
      <c r="D114" s="64"/>
      <c r="E114" s="245"/>
      <c r="F114" s="245"/>
      <c r="G114" s="245"/>
      <c r="H114" s="244"/>
      <c r="I114" s="62">
        <f t="shared" si="3"/>
        <v>0</v>
      </c>
      <c r="J114" s="133"/>
      <c r="K114" s="133"/>
      <c r="L114" s="133"/>
      <c r="M114" s="133"/>
      <c r="N114" s="61"/>
      <c r="O114" s="61"/>
      <c r="P114" s="61"/>
    </row>
    <row r="115" spans="1:16" x14ac:dyDescent="0.25">
      <c r="A115" s="206" t="s">
        <v>135</v>
      </c>
      <c r="B115" s="199">
        <v>23304</v>
      </c>
      <c r="C115" s="198">
        <v>853</v>
      </c>
      <c r="D115" s="208">
        <v>295</v>
      </c>
      <c r="E115" s="252"/>
      <c r="F115" s="252"/>
      <c r="G115" s="252"/>
      <c r="H115" s="251"/>
      <c r="I115" s="210">
        <f t="shared" ref="I115:I146" si="4">SUM(J115:M115)+SUM(O115:P115)</f>
        <v>0</v>
      </c>
      <c r="J115" s="196">
        <f>SUM(J116:J117)</f>
        <v>0</v>
      </c>
      <c r="K115" s="197" t="s">
        <v>89</v>
      </c>
      <c r="L115" s="197" t="s">
        <v>89</v>
      </c>
      <c r="M115" s="196">
        <f>SUM(M116:M117)</f>
        <v>0</v>
      </c>
      <c r="N115" s="197" t="s">
        <v>89</v>
      </c>
      <c r="O115" s="197" t="s">
        <v>89</v>
      </c>
      <c r="P115" s="197" t="s">
        <v>89</v>
      </c>
    </row>
    <row r="116" spans="1:16" x14ac:dyDescent="0.25">
      <c r="A116" s="225"/>
      <c r="B116" s="269">
        <v>23304</v>
      </c>
      <c r="C116" s="221">
        <v>853</v>
      </c>
      <c r="D116" s="276">
        <v>295</v>
      </c>
      <c r="E116" s="270"/>
      <c r="F116" s="271"/>
      <c r="G116" s="271"/>
      <c r="H116" s="270"/>
      <c r="I116" s="272">
        <f t="shared" si="4"/>
        <v>0</v>
      </c>
      <c r="J116" s="224"/>
      <c r="K116" s="223"/>
      <c r="L116" s="223"/>
      <c r="M116" s="224"/>
      <c r="N116" s="223"/>
      <c r="O116" s="223"/>
      <c r="P116" s="223"/>
    </row>
    <row r="117" spans="1:16" hidden="1" x14ac:dyDescent="0.25">
      <c r="A117" s="79"/>
      <c r="B117" s="66"/>
      <c r="C117" s="64"/>
      <c r="D117" s="83"/>
      <c r="E117" s="245"/>
      <c r="F117" s="245"/>
      <c r="G117" s="245"/>
      <c r="H117" s="244"/>
      <c r="I117" s="62">
        <f t="shared" si="4"/>
        <v>0</v>
      </c>
      <c r="J117" s="133"/>
      <c r="K117" s="61"/>
      <c r="L117" s="61"/>
      <c r="M117" s="133"/>
      <c r="N117" s="61"/>
      <c r="O117" s="61"/>
      <c r="P117" s="61"/>
    </row>
    <row r="118" spans="1:16" x14ac:dyDescent="0.25">
      <c r="A118" s="206" t="s">
        <v>134</v>
      </c>
      <c r="B118" s="199">
        <v>23305</v>
      </c>
      <c r="C118" s="198">
        <v>853</v>
      </c>
      <c r="D118" s="208">
        <v>296</v>
      </c>
      <c r="E118" s="252"/>
      <c r="F118" s="252"/>
      <c r="G118" s="252"/>
      <c r="H118" s="251"/>
      <c r="I118" s="210">
        <f t="shared" si="4"/>
        <v>0</v>
      </c>
      <c r="J118" s="196">
        <f>SUM(J119:J120)</f>
        <v>0</v>
      </c>
      <c r="K118" s="197" t="s">
        <v>89</v>
      </c>
      <c r="L118" s="197" t="s">
        <v>89</v>
      </c>
      <c r="M118" s="196">
        <f>SUM(M119:M120)</f>
        <v>0</v>
      </c>
      <c r="N118" s="197" t="s">
        <v>89</v>
      </c>
      <c r="O118" s="197" t="s">
        <v>89</v>
      </c>
      <c r="P118" s="197" t="s">
        <v>89</v>
      </c>
    </row>
    <row r="119" spans="1:16" x14ac:dyDescent="0.25">
      <c r="A119" s="225"/>
      <c r="B119" s="269">
        <v>23305</v>
      </c>
      <c r="C119" s="221">
        <v>853</v>
      </c>
      <c r="D119" s="276">
        <v>296</v>
      </c>
      <c r="E119" s="270"/>
      <c r="F119" s="271"/>
      <c r="G119" s="271"/>
      <c r="H119" s="270"/>
      <c r="I119" s="272">
        <f t="shared" si="4"/>
        <v>0</v>
      </c>
      <c r="J119" s="224"/>
      <c r="K119" s="223"/>
      <c r="L119" s="223"/>
      <c r="M119" s="224"/>
      <c r="N119" s="223"/>
      <c r="O119" s="223"/>
      <c r="P119" s="223"/>
    </row>
    <row r="120" spans="1:16" hidden="1" x14ac:dyDescent="0.25">
      <c r="A120" s="79"/>
      <c r="B120" s="66"/>
      <c r="C120" s="64"/>
      <c r="D120" s="83"/>
      <c r="E120" s="245"/>
      <c r="F120" s="245"/>
      <c r="G120" s="245"/>
      <c r="H120" s="244"/>
      <c r="I120" s="62">
        <f t="shared" si="4"/>
        <v>0</v>
      </c>
      <c r="J120" s="133"/>
      <c r="K120" s="61"/>
      <c r="L120" s="61"/>
      <c r="M120" s="133"/>
      <c r="N120" s="61"/>
      <c r="O120" s="61"/>
      <c r="P120" s="61"/>
    </row>
    <row r="121" spans="1:16" x14ac:dyDescent="0.25">
      <c r="A121" s="206" t="s">
        <v>133</v>
      </c>
      <c r="B121" s="199">
        <v>23306</v>
      </c>
      <c r="C121" s="198">
        <v>853</v>
      </c>
      <c r="D121" s="208">
        <v>297</v>
      </c>
      <c r="E121" s="252"/>
      <c r="F121" s="252"/>
      <c r="G121" s="252"/>
      <c r="H121" s="251"/>
      <c r="I121" s="210">
        <f t="shared" si="4"/>
        <v>0</v>
      </c>
      <c r="J121" s="196">
        <f>SUM(J122:J123)</f>
        <v>0</v>
      </c>
      <c r="K121" s="196">
        <f>SUM(K122:K123)</f>
        <v>0</v>
      </c>
      <c r="L121" s="197" t="s">
        <v>89</v>
      </c>
      <c r="M121" s="196">
        <f>SUM(M122:M123)</f>
        <v>0</v>
      </c>
      <c r="N121" s="197" t="s">
        <v>89</v>
      </c>
      <c r="O121" s="197" t="s">
        <v>89</v>
      </c>
      <c r="P121" s="197" t="s">
        <v>89</v>
      </c>
    </row>
    <row r="122" spans="1:16" x14ac:dyDescent="0.25">
      <c r="A122" s="225"/>
      <c r="B122" s="269">
        <v>23306</v>
      </c>
      <c r="C122" s="221">
        <v>853</v>
      </c>
      <c r="D122" s="276">
        <v>297</v>
      </c>
      <c r="E122" s="270"/>
      <c r="F122" s="271"/>
      <c r="G122" s="271"/>
      <c r="H122" s="270"/>
      <c r="I122" s="272">
        <f t="shared" si="4"/>
        <v>0</v>
      </c>
      <c r="J122" s="224"/>
      <c r="K122" s="224"/>
      <c r="L122" s="224"/>
      <c r="M122" s="224"/>
      <c r="N122" s="223"/>
      <c r="O122" s="223"/>
      <c r="P122" s="223"/>
    </row>
    <row r="123" spans="1:16" hidden="1" x14ac:dyDescent="0.25">
      <c r="A123" s="79"/>
      <c r="B123" s="66"/>
      <c r="C123" s="64"/>
      <c r="D123" s="83"/>
      <c r="E123" s="245"/>
      <c r="F123" s="245"/>
      <c r="G123" s="245"/>
      <c r="H123" s="244"/>
      <c r="I123" s="62">
        <f t="shared" si="4"/>
        <v>0</v>
      </c>
      <c r="J123" s="133"/>
      <c r="K123" s="133"/>
      <c r="L123" s="133"/>
      <c r="M123" s="133"/>
      <c r="N123" s="61"/>
      <c r="O123" s="61"/>
      <c r="P123" s="61"/>
    </row>
    <row r="124" spans="1:16" x14ac:dyDescent="0.25">
      <c r="A124" s="206" t="s">
        <v>143</v>
      </c>
      <c r="B124" s="199">
        <v>23307</v>
      </c>
      <c r="C124" s="198">
        <v>853</v>
      </c>
      <c r="D124" s="208">
        <v>299</v>
      </c>
      <c r="E124" s="252"/>
      <c r="F124" s="252"/>
      <c r="G124" s="252"/>
      <c r="H124" s="251"/>
      <c r="I124" s="210">
        <f t="shared" si="4"/>
        <v>0</v>
      </c>
      <c r="J124" s="215">
        <f>SUM(J125:J126)</f>
        <v>0</v>
      </c>
      <c r="K124" s="215">
        <f>SUM(K125:K126)</f>
        <v>0</v>
      </c>
      <c r="L124" s="197" t="s">
        <v>89</v>
      </c>
      <c r="M124" s="196">
        <f>SUM(M125:M126)</f>
        <v>0</v>
      </c>
      <c r="N124" s="197" t="s">
        <v>89</v>
      </c>
      <c r="O124" s="197" t="s">
        <v>89</v>
      </c>
      <c r="P124" s="197" t="s">
        <v>89</v>
      </c>
    </row>
    <row r="125" spans="1:16" x14ac:dyDescent="0.25">
      <c r="A125" s="225"/>
      <c r="B125" s="269">
        <v>23307</v>
      </c>
      <c r="C125" s="221">
        <v>853</v>
      </c>
      <c r="D125" s="276">
        <v>299</v>
      </c>
      <c r="E125" s="270"/>
      <c r="F125" s="271"/>
      <c r="G125" s="271"/>
      <c r="H125" s="270"/>
      <c r="I125" s="272">
        <f t="shared" si="4"/>
        <v>0</v>
      </c>
      <c r="J125" s="222"/>
      <c r="K125" s="222"/>
      <c r="L125" s="223"/>
      <c r="M125" s="224"/>
      <c r="N125" s="223"/>
      <c r="O125" s="223"/>
      <c r="P125" s="223"/>
    </row>
    <row r="126" spans="1:16" hidden="1" x14ac:dyDescent="0.25">
      <c r="A126" s="79"/>
      <c r="B126" s="66"/>
      <c r="C126" s="64"/>
      <c r="D126" s="83"/>
      <c r="E126" s="245"/>
      <c r="F126" s="245"/>
      <c r="G126" s="245"/>
      <c r="H126" s="244"/>
      <c r="I126" s="62">
        <f t="shared" si="4"/>
        <v>0</v>
      </c>
      <c r="J126" s="61"/>
      <c r="K126" s="135"/>
      <c r="L126" s="61"/>
      <c r="M126" s="133"/>
      <c r="N126" s="61"/>
      <c r="O126" s="61"/>
      <c r="P126" s="61"/>
    </row>
    <row r="127" spans="1:16" ht="30" x14ac:dyDescent="0.25">
      <c r="A127" s="85" t="s">
        <v>142</v>
      </c>
      <c r="B127" s="66">
        <v>2400</v>
      </c>
      <c r="C127" s="64" t="s">
        <v>89</v>
      </c>
      <c r="D127" s="64" t="s">
        <v>89</v>
      </c>
      <c r="E127" s="240"/>
      <c r="F127" s="240"/>
      <c r="G127" s="240"/>
      <c r="H127" s="239"/>
      <c r="I127" s="63">
        <f t="shared" si="4"/>
        <v>0</v>
      </c>
      <c r="J127" s="63">
        <f>0+J128</f>
        <v>0</v>
      </c>
      <c r="K127" s="78" t="s">
        <v>89</v>
      </c>
      <c r="L127" s="78" t="s">
        <v>89</v>
      </c>
      <c r="M127" s="63">
        <f>0+M128</f>
        <v>0</v>
      </c>
      <c r="N127" s="78" t="s">
        <v>89</v>
      </c>
      <c r="O127" s="78" t="s">
        <v>89</v>
      </c>
      <c r="P127" s="63">
        <f>0+P128</f>
        <v>0</v>
      </c>
    </row>
    <row r="128" spans="1:16" x14ac:dyDescent="0.25">
      <c r="A128" s="80" t="s">
        <v>141</v>
      </c>
      <c r="B128" s="66">
        <v>2450</v>
      </c>
      <c r="C128" s="64">
        <v>862</v>
      </c>
      <c r="D128" s="64">
        <v>253</v>
      </c>
      <c r="E128" s="245"/>
      <c r="F128" s="245"/>
      <c r="G128" s="245"/>
      <c r="H128" s="244"/>
      <c r="I128" s="62">
        <f t="shared" si="4"/>
        <v>0</v>
      </c>
      <c r="J128" s="133"/>
      <c r="K128" s="61" t="s">
        <v>89</v>
      </c>
      <c r="L128" s="61"/>
      <c r="M128" s="133"/>
      <c r="N128" s="61" t="s">
        <v>89</v>
      </c>
      <c r="O128" s="61" t="s">
        <v>89</v>
      </c>
      <c r="P128" s="133"/>
    </row>
    <row r="129" spans="1:16" ht="30" x14ac:dyDescent="0.25">
      <c r="A129" s="85" t="s">
        <v>140</v>
      </c>
      <c r="B129" s="66">
        <v>2500</v>
      </c>
      <c r="C129" s="64" t="s">
        <v>89</v>
      </c>
      <c r="D129" s="64" t="s">
        <v>89</v>
      </c>
      <c r="E129" s="240"/>
      <c r="F129" s="240"/>
      <c r="G129" s="240"/>
      <c r="H129" s="239"/>
      <c r="I129" s="63">
        <f t="shared" si="4"/>
        <v>0</v>
      </c>
      <c r="J129" s="63">
        <f>0+J130</f>
        <v>0</v>
      </c>
      <c r="K129" s="78">
        <f>0+K130</f>
        <v>0</v>
      </c>
      <c r="L129" s="78" t="s">
        <v>89</v>
      </c>
      <c r="M129" s="63">
        <f>0+M130</f>
        <v>0</v>
      </c>
      <c r="N129" s="78" t="s">
        <v>89</v>
      </c>
      <c r="O129" s="78" t="s">
        <v>89</v>
      </c>
      <c r="P129" s="78" t="s">
        <v>89</v>
      </c>
    </row>
    <row r="130" spans="1:16" ht="45" x14ac:dyDescent="0.25">
      <c r="A130" s="80" t="s">
        <v>139</v>
      </c>
      <c r="B130" s="66">
        <v>2520</v>
      </c>
      <c r="C130" s="64">
        <v>831</v>
      </c>
      <c r="D130" s="83" t="s">
        <v>89</v>
      </c>
      <c r="E130" s="240"/>
      <c r="F130" s="240"/>
      <c r="G130" s="240"/>
      <c r="H130" s="239"/>
      <c r="I130" s="63">
        <f t="shared" si="4"/>
        <v>0</v>
      </c>
      <c r="J130" s="63">
        <f>0+J146</f>
        <v>0</v>
      </c>
      <c r="K130" s="78">
        <f>0+K131+K146</f>
        <v>0</v>
      </c>
      <c r="L130" s="78" t="s">
        <v>89</v>
      </c>
      <c r="M130" s="63">
        <f>0+M131+M134+M137+M140+M143+M146</f>
        <v>0</v>
      </c>
      <c r="N130" s="78" t="s">
        <v>89</v>
      </c>
      <c r="O130" s="78" t="s">
        <v>89</v>
      </c>
      <c r="P130" s="78" t="s">
        <v>89</v>
      </c>
    </row>
    <row r="131" spans="1:16" x14ac:dyDescent="0.25">
      <c r="A131" s="206" t="s">
        <v>138</v>
      </c>
      <c r="B131" s="199">
        <v>2521</v>
      </c>
      <c r="C131" s="198">
        <v>831</v>
      </c>
      <c r="D131" s="208">
        <v>291</v>
      </c>
      <c r="E131" s="252"/>
      <c r="F131" s="252"/>
      <c r="G131" s="252"/>
      <c r="H131" s="251"/>
      <c r="I131" s="210">
        <f t="shared" si="4"/>
        <v>0</v>
      </c>
      <c r="J131" s="197" t="s">
        <v>89</v>
      </c>
      <c r="K131" s="197">
        <f>SUM(K132:K133)</f>
        <v>0</v>
      </c>
      <c r="L131" s="197" t="s">
        <v>89</v>
      </c>
      <c r="M131" s="196">
        <f>SUM(M132:M133)</f>
        <v>0</v>
      </c>
      <c r="N131" s="197" t="s">
        <v>89</v>
      </c>
      <c r="O131" s="197" t="s">
        <v>89</v>
      </c>
      <c r="P131" s="197" t="s">
        <v>89</v>
      </c>
    </row>
    <row r="132" spans="1:16" x14ac:dyDescent="0.25">
      <c r="A132" s="225"/>
      <c r="B132" s="269">
        <v>2521</v>
      </c>
      <c r="C132" s="221">
        <v>831</v>
      </c>
      <c r="D132" s="276">
        <v>291</v>
      </c>
      <c r="E132" s="270"/>
      <c r="F132" s="271"/>
      <c r="G132" s="271"/>
      <c r="H132" s="270"/>
      <c r="I132" s="272">
        <f t="shared" si="4"/>
        <v>0</v>
      </c>
      <c r="J132" s="223"/>
      <c r="K132" s="222"/>
      <c r="L132" s="223"/>
      <c r="M132" s="224"/>
      <c r="N132" s="223"/>
      <c r="O132" s="223"/>
      <c r="P132" s="223"/>
    </row>
    <row r="133" spans="1:16" hidden="1" x14ac:dyDescent="0.25">
      <c r="A133" s="79"/>
      <c r="B133" s="66"/>
      <c r="C133" s="64"/>
      <c r="D133" s="83"/>
      <c r="E133" s="245"/>
      <c r="F133" s="245"/>
      <c r="G133" s="245"/>
      <c r="H133" s="244"/>
      <c r="I133" s="62">
        <f t="shared" si="4"/>
        <v>0</v>
      </c>
      <c r="J133" s="61"/>
      <c r="K133" s="61"/>
      <c r="L133" s="61"/>
      <c r="M133" s="133"/>
      <c r="N133" s="61"/>
      <c r="O133" s="61"/>
      <c r="P133" s="61"/>
    </row>
    <row r="134" spans="1:16" ht="30" x14ac:dyDescent="0.25">
      <c r="A134" s="206" t="s">
        <v>137</v>
      </c>
      <c r="B134" s="199">
        <v>2522</v>
      </c>
      <c r="C134" s="198">
        <v>831</v>
      </c>
      <c r="D134" s="208">
        <v>292</v>
      </c>
      <c r="E134" s="252"/>
      <c r="F134" s="252"/>
      <c r="G134" s="252"/>
      <c r="H134" s="251"/>
      <c r="I134" s="210">
        <f t="shared" si="4"/>
        <v>0</v>
      </c>
      <c r="J134" s="197" t="s">
        <v>89</v>
      </c>
      <c r="K134" s="197" t="s">
        <v>89</v>
      </c>
      <c r="L134" s="197" t="s">
        <v>89</v>
      </c>
      <c r="M134" s="196">
        <f>SUM(M135:M136)</f>
        <v>0</v>
      </c>
      <c r="N134" s="197" t="s">
        <v>89</v>
      </c>
      <c r="O134" s="197" t="s">
        <v>89</v>
      </c>
      <c r="P134" s="197" t="s">
        <v>89</v>
      </c>
    </row>
    <row r="135" spans="1:16" x14ac:dyDescent="0.25">
      <c r="A135" s="225"/>
      <c r="B135" s="269">
        <v>2522</v>
      </c>
      <c r="C135" s="221">
        <v>831</v>
      </c>
      <c r="D135" s="276">
        <v>292</v>
      </c>
      <c r="E135" s="270"/>
      <c r="F135" s="271"/>
      <c r="G135" s="271"/>
      <c r="H135" s="270"/>
      <c r="I135" s="272">
        <f t="shared" si="4"/>
        <v>0</v>
      </c>
      <c r="J135" s="223"/>
      <c r="K135" s="223"/>
      <c r="L135" s="223"/>
      <c r="M135" s="224"/>
      <c r="N135" s="223"/>
      <c r="O135" s="223"/>
      <c r="P135" s="223"/>
    </row>
    <row r="136" spans="1:16" hidden="1" x14ac:dyDescent="0.25">
      <c r="A136" s="79"/>
      <c r="B136" s="66"/>
      <c r="C136" s="64"/>
      <c r="D136" s="83"/>
      <c r="E136" s="245"/>
      <c r="F136" s="245"/>
      <c r="G136" s="245"/>
      <c r="H136" s="244"/>
      <c r="I136" s="62">
        <f t="shared" si="4"/>
        <v>0</v>
      </c>
      <c r="J136" s="61"/>
      <c r="K136" s="61"/>
      <c r="L136" s="61"/>
      <c r="M136" s="133"/>
      <c r="N136" s="61"/>
      <c r="O136" s="61"/>
      <c r="P136" s="61"/>
    </row>
    <row r="137" spans="1:16" ht="30" x14ac:dyDescent="0.25">
      <c r="A137" s="206" t="s">
        <v>136</v>
      </c>
      <c r="B137" s="199">
        <v>2523</v>
      </c>
      <c r="C137" s="198">
        <v>831</v>
      </c>
      <c r="D137" s="208">
        <v>293</v>
      </c>
      <c r="E137" s="252"/>
      <c r="F137" s="252"/>
      <c r="G137" s="252"/>
      <c r="H137" s="251"/>
      <c r="I137" s="210">
        <f t="shared" si="4"/>
        <v>0</v>
      </c>
      <c r="J137" s="197" t="s">
        <v>89</v>
      </c>
      <c r="K137" s="197" t="s">
        <v>89</v>
      </c>
      <c r="L137" s="197" t="s">
        <v>89</v>
      </c>
      <c r="M137" s="196">
        <f>SUM(M138:M139)</f>
        <v>0</v>
      </c>
      <c r="N137" s="197" t="s">
        <v>89</v>
      </c>
      <c r="O137" s="197" t="s">
        <v>89</v>
      </c>
      <c r="P137" s="197" t="s">
        <v>89</v>
      </c>
    </row>
    <row r="138" spans="1:16" x14ac:dyDescent="0.25">
      <c r="A138" s="225"/>
      <c r="B138" s="269">
        <v>2523</v>
      </c>
      <c r="C138" s="221">
        <v>831</v>
      </c>
      <c r="D138" s="276">
        <v>293</v>
      </c>
      <c r="E138" s="270"/>
      <c r="F138" s="271"/>
      <c r="G138" s="271"/>
      <c r="H138" s="270"/>
      <c r="I138" s="272">
        <f t="shared" si="4"/>
        <v>0</v>
      </c>
      <c r="J138" s="223"/>
      <c r="K138" s="223"/>
      <c r="L138" s="223"/>
      <c r="M138" s="224"/>
      <c r="N138" s="223"/>
      <c r="O138" s="223"/>
      <c r="P138" s="223"/>
    </row>
    <row r="139" spans="1:16" hidden="1" x14ac:dyDescent="0.25">
      <c r="A139" s="79"/>
      <c r="B139" s="66"/>
      <c r="C139" s="64"/>
      <c r="D139" s="83"/>
      <c r="E139" s="245"/>
      <c r="F139" s="245"/>
      <c r="G139" s="245"/>
      <c r="H139" s="244"/>
      <c r="I139" s="62">
        <f t="shared" si="4"/>
        <v>0</v>
      </c>
      <c r="J139" s="61"/>
      <c r="K139" s="61"/>
      <c r="L139" s="61"/>
      <c r="M139" s="133"/>
      <c r="N139" s="61"/>
      <c r="O139" s="61"/>
      <c r="P139" s="61"/>
    </row>
    <row r="140" spans="1:16" x14ac:dyDescent="0.25">
      <c r="A140" s="206" t="s">
        <v>135</v>
      </c>
      <c r="B140" s="199">
        <v>2524</v>
      </c>
      <c r="C140" s="198">
        <v>831</v>
      </c>
      <c r="D140" s="208">
        <v>295</v>
      </c>
      <c r="E140" s="252"/>
      <c r="F140" s="252"/>
      <c r="G140" s="252"/>
      <c r="H140" s="251"/>
      <c r="I140" s="210">
        <f t="shared" si="4"/>
        <v>0</v>
      </c>
      <c r="J140" s="197" t="s">
        <v>89</v>
      </c>
      <c r="K140" s="197" t="s">
        <v>89</v>
      </c>
      <c r="L140" s="197" t="s">
        <v>89</v>
      </c>
      <c r="M140" s="196">
        <f>SUM(M141:M142)</f>
        <v>0</v>
      </c>
      <c r="N140" s="197" t="s">
        <v>89</v>
      </c>
      <c r="O140" s="197" t="s">
        <v>89</v>
      </c>
      <c r="P140" s="197" t="s">
        <v>89</v>
      </c>
    </row>
    <row r="141" spans="1:16" x14ac:dyDescent="0.25">
      <c r="A141" s="225"/>
      <c r="B141" s="269">
        <v>2524</v>
      </c>
      <c r="C141" s="221">
        <v>831</v>
      </c>
      <c r="D141" s="276">
        <v>295</v>
      </c>
      <c r="E141" s="270"/>
      <c r="F141" s="271"/>
      <c r="G141" s="271"/>
      <c r="H141" s="270"/>
      <c r="I141" s="272">
        <f t="shared" si="4"/>
        <v>0</v>
      </c>
      <c r="J141" s="223"/>
      <c r="K141" s="223"/>
      <c r="L141" s="223"/>
      <c r="M141" s="224"/>
      <c r="N141" s="223"/>
      <c r="O141" s="223"/>
      <c r="P141" s="223"/>
    </row>
    <row r="142" spans="1:16" hidden="1" x14ac:dyDescent="0.25">
      <c r="A142" s="79"/>
      <c r="B142" s="66"/>
      <c r="C142" s="64"/>
      <c r="D142" s="83"/>
      <c r="E142" s="245"/>
      <c r="F142" s="245"/>
      <c r="G142" s="245"/>
      <c r="H142" s="244"/>
      <c r="I142" s="62">
        <f t="shared" si="4"/>
        <v>0</v>
      </c>
      <c r="J142" s="61"/>
      <c r="K142" s="61"/>
      <c r="L142" s="61"/>
      <c r="M142" s="133"/>
      <c r="N142" s="61"/>
      <c r="O142" s="61"/>
      <c r="P142" s="61"/>
    </row>
    <row r="143" spans="1:16" x14ac:dyDescent="0.25">
      <c r="A143" s="206" t="s">
        <v>134</v>
      </c>
      <c r="B143" s="199">
        <v>2525</v>
      </c>
      <c r="C143" s="198">
        <v>831</v>
      </c>
      <c r="D143" s="208">
        <v>296</v>
      </c>
      <c r="E143" s="252"/>
      <c r="F143" s="252"/>
      <c r="G143" s="252"/>
      <c r="H143" s="251"/>
      <c r="I143" s="210">
        <f t="shared" si="4"/>
        <v>0</v>
      </c>
      <c r="J143" s="197" t="s">
        <v>89</v>
      </c>
      <c r="K143" s="197" t="s">
        <v>89</v>
      </c>
      <c r="L143" s="197" t="s">
        <v>89</v>
      </c>
      <c r="M143" s="196">
        <f>SUM(M144:M145)</f>
        <v>0</v>
      </c>
      <c r="N143" s="197" t="s">
        <v>89</v>
      </c>
      <c r="O143" s="197" t="s">
        <v>89</v>
      </c>
      <c r="P143" s="197" t="s">
        <v>89</v>
      </c>
    </row>
    <row r="144" spans="1:16" x14ac:dyDescent="0.25">
      <c r="A144" s="225"/>
      <c r="B144" s="269">
        <v>2525</v>
      </c>
      <c r="C144" s="221">
        <v>831</v>
      </c>
      <c r="D144" s="276">
        <v>296</v>
      </c>
      <c r="E144" s="270"/>
      <c r="F144" s="271"/>
      <c r="G144" s="271"/>
      <c r="H144" s="270"/>
      <c r="I144" s="272">
        <f t="shared" si="4"/>
        <v>0</v>
      </c>
      <c r="J144" s="223"/>
      <c r="K144" s="223"/>
      <c r="L144" s="223"/>
      <c r="M144" s="224"/>
      <c r="N144" s="223"/>
      <c r="O144" s="223"/>
      <c r="P144" s="223"/>
    </row>
    <row r="145" spans="1:16" hidden="1" x14ac:dyDescent="0.25">
      <c r="A145" s="79"/>
      <c r="B145" s="66"/>
      <c r="C145" s="64"/>
      <c r="D145" s="83"/>
      <c r="E145" s="245"/>
      <c r="F145" s="245"/>
      <c r="G145" s="245"/>
      <c r="H145" s="244"/>
      <c r="I145" s="62">
        <f t="shared" si="4"/>
        <v>0</v>
      </c>
      <c r="J145" s="61"/>
      <c r="K145" s="61"/>
      <c r="L145" s="61"/>
      <c r="M145" s="133"/>
      <c r="N145" s="61"/>
      <c r="O145" s="61"/>
      <c r="P145" s="61"/>
    </row>
    <row r="146" spans="1:16" x14ac:dyDescent="0.25">
      <c r="A146" s="206" t="s">
        <v>133</v>
      </c>
      <c r="B146" s="199">
        <v>2526</v>
      </c>
      <c r="C146" s="198">
        <v>831</v>
      </c>
      <c r="D146" s="208">
        <v>297</v>
      </c>
      <c r="E146" s="252"/>
      <c r="F146" s="252"/>
      <c r="G146" s="252"/>
      <c r="H146" s="251"/>
      <c r="I146" s="210">
        <f t="shared" si="4"/>
        <v>0</v>
      </c>
      <c r="J146" s="196">
        <f>SUM(J147:J148)</f>
        <v>0</v>
      </c>
      <c r="K146" s="197">
        <f>SUM(K147:K148)</f>
        <v>0</v>
      </c>
      <c r="L146" s="197" t="s">
        <v>89</v>
      </c>
      <c r="M146" s="196">
        <f>SUM(M147:M148)</f>
        <v>0</v>
      </c>
      <c r="N146" s="197" t="s">
        <v>89</v>
      </c>
      <c r="O146" s="197" t="s">
        <v>89</v>
      </c>
      <c r="P146" s="197" t="s">
        <v>89</v>
      </c>
    </row>
    <row r="147" spans="1:16" x14ac:dyDescent="0.25">
      <c r="A147" s="225"/>
      <c r="B147" s="269">
        <v>2526</v>
      </c>
      <c r="C147" s="221">
        <v>831</v>
      </c>
      <c r="D147" s="276">
        <v>297</v>
      </c>
      <c r="E147" s="270"/>
      <c r="F147" s="271"/>
      <c r="G147" s="271"/>
      <c r="H147" s="270"/>
      <c r="I147" s="272">
        <f t="shared" ref="I147:I164" si="5">SUM(J147:M147)+SUM(O147:P147)</f>
        <v>0</v>
      </c>
      <c r="J147" s="222"/>
      <c r="K147" s="222"/>
      <c r="L147" s="223"/>
      <c r="M147" s="224"/>
      <c r="N147" s="223"/>
      <c r="O147" s="223"/>
      <c r="P147" s="223"/>
    </row>
    <row r="148" spans="1:16" hidden="1" x14ac:dyDescent="0.25">
      <c r="A148" s="79"/>
      <c r="B148" s="66"/>
      <c r="C148" s="64"/>
      <c r="D148" s="83"/>
      <c r="E148" s="245"/>
      <c r="F148" s="245"/>
      <c r="G148" s="245"/>
      <c r="H148" s="244"/>
      <c r="I148" s="62">
        <f t="shared" si="5"/>
        <v>0</v>
      </c>
      <c r="J148" s="61"/>
      <c r="K148" s="61"/>
      <c r="L148" s="61"/>
      <c r="M148" s="133"/>
      <c r="N148" s="61"/>
      <c r="O148" s="61"/>
      <c r="P148" s="61"/>
    </row>
    <row r="149" spans="1:16" s="84" customFormat="1" x14ac:dyDescent="0.25">
      <c r="A149" s="85" t="s">
        <v>132</v>
      </c>
      <c r="B149" s="66">
        <v>2600</v>
      </c>
      <c r="C149" s="64" t="s">
        <v>89</v>
      </c>
      <c r="D149" s="64" t="s">
        <v>89</v>
      </c>
      <c r="E149" s="240"/>
      <c r="F149" s="240"/>
      <c r="G149" s="240"/>
      <c r="H149" s="239"/>
      <c r="I149" s="63">
        <f t="shared" si="5"/>
        <v>9511292.1999999993</v>
      </c>
      <c r="J149" s="63">
        <f>0+J150+J159+J169+J294</f>
        <v>5720328.9800000004</v>
      </c>
      <c r="K149" s="63">
        <f>0+K150+K159+K169+K294</f>
        <v>0</v>
      </c>
      <c r="L149" s="63">
        <f>0</f>
        <v>0</v>
      </c>
      <c r="M149" s="63">
        <f>0+M150+M159+M169+M294</f>
        <v>3790963.2199999997</v>
      </c>
      <c r="N149" s="63">
        <f>0+N150+N169+N294</f>
        <v>107000</v>
      </c>
      <c r="O149" s="63">
        <f>0+O169</f>
        <v>0</v>
      </c>
      <c r="P149" s="63">
        <f>0+P159+P169</f>
        <v>0</v>
      </c>
    </row>
    <row r="150" spans="1:16" s="84" customFormat="1" ht="45" x14ac:dyDescent="0.25">
      <c r="A150" s="80" t="s">
        <v>131</v>
      </c>
      <c r="B150" s="66">
        <v>2670</v>
      </c>
      <c r="C150" s="64">
        <v>119</v>
      </c>
      <c r="D150" s="64" t="s">
        <v>89</v>
      </c>
      <c r="E150" s="240"/>
      <c r="F150" s="240"/>
      <c r="G150" s="240"/>
      <c r="H150" s="239"/>
      <c r="I150" s="63">
        <f t="shared" si="5"/>
        <v>0</v>
      </c>
      <c r="J150" s="63">
        <f>0+J151+J152+J153+J155</f>
        <v>0</v>
      </c>
      <c r="K150" s="63">
        <f>0+K153</f>
        <v>0</v>
      </c>
      <c r="L150" s="78" t="s">
        <v>89</v>
      </c>
      <c r="M150" s="63">
        <f>0+M151+M152+M153+M154+M155</f>
        <v>0</v>
      </c>
      <c r="N150" s="63">
        <f>0+N151+N152+N153</f>
        <v>0</v>
      </c>
      <c r="O150" s="78" t="s">
        <v>89</v>
      </c>
      <c r="P150" s="78" t="s">
        <v>89</v>
      </c>
    </row>
    <row r="151" spans="1:16" s="84" customFormat="1" x14ac:dyDescent="0.25">
      <c r="A151" s="79" t="s">
        <v>120</v>
      </c>
      <c r="B151" s="66">
        <v>2671</v>
      </c>
      <c r="C151" s="64">
        <v>119</v>
      </c>
      <c r="D151" s="64">
        <v>226</v>
      </c>
      <c r="E151" s="245"/>
      <c r="F151" s="245"/>
      <c r="G151" s="245"/>
      <c r="H151" s="244"/>
      <c r="I151" s="62">
        <f t="shared" si="5"/>
        <v>0</v>
      </c>
      <c r="J151" s="133"/>
      <c r="K151" s="61" t="s">
        <v>89</v>
      </c>
      <c r="L151" s="61" t="s">
        <v>89</v>
      </c>
      <c r="M151" s="133"/>
      <c r="N151" s="133"/>
      <c r="O151" s="61" t="s">
        <v>89</v>
      </c>
      <c r="P151" s="61" t="s">
        <v>89</v>
      </c>
    </row>
    <row r="152" spans="1:16" s="84" customFormat="1" ht="45" x14ac:dyDescent="0.25">
      <c r="A152" s="79" t="s">
        <v>130</v>
      </c>
      <c r="B152" s="66">
        <v>2672</v>
      </c>
      <c r="C152" s="64">
        <v>119</v>
      </c>
      <c r="D152" s="64">
        <v>265</v>
      </c>
      <c r="E152" s="245"/>
      <c r="F152" s="245"/>
      <c r="G152" s="245"/>
      <c r="H152" s="244"/>
      <c r="I152" s="62">
        <f t="shared" si="5"/>
        <v>0</v>
      </c>
      <c r="J152" s="133"/>
      <c r="K152" s="61" t="s">
        <v>89</v>
      </c>
      <c r="L152" s="61" t="s">
        <v>89</v>
      </c>
      <c r="M152" s="133"/>
      <c r="N152" s="133"/>
      <c r="O152" s="61" t="s">
        <v>89</v>
      </c>
      <c r="P152" s="61" t="s">
        <v>89</v>
      </c>
    </row>
    <row r="153" spans="1:16" s="84" customFormat="1" ht="30" x14ac:dyDescent="0.25">
      <c r="A153" s="79" t="s">
        <v>129</v>
      </c>
      <c r="B153" s="66">
        <v>2673</v>
      </c>
      <c r="C153" s="64">
        <v>119</v>
      </c>
      <c r="D153" s="64">
        <v>266</v>
      </c>
      <c r="E153" s="245"/>
      <c r="F153" s="245"/>
      <c r="G153" s="245"/>
      <c r="H153" s="244"/>
      <c r="I153" s="62">
        <f t="shared" si="5"/>
        <v>0</v>
      </c>
      <c r="J153" s="133"/>
      <c r="K153" s="133"/>
      <c r="L153" s="61" t="s">
        <v>89</v>
      </c>
      <c r="M153" s="133"/>
      <c r="N153" s="133"/>
      <c r="O153" s="61" t="s">
        <v>89</v>
      </c>
      <c r="P153" s="61" t="s">
        <v>89</v>
      </c>
    </row>
    <row r="154" spans="1:16" s="84" customFormat="1" x14ac:dyDescent="0.25">
      <c r="A154" s="79" t="s">
        <v>98</v>
      </c>
      <c r="B154" s="66">
        <v>2674</v>
      </c>
      <c r="C154" s="64">
        <v>119</v>
      </c>
      <c r="D154" s="64">
        <v>310</v>
      </c>
      <c r="E154" s="245"/>
      <c r="F154" s="245"/>
      <c r="G154" s="245"/>
      <c r="H154" s="244"/>
      <c r="I154" s="62">
        <f t="shared" si="5"/>
        <v>0</v>
      </c>
      <c r="J154" s="61" t="s">
        <v>89</v>
      </c>
      <c r="K154" s="61" t="s">
        <v>89</v>
      </c>
      <c r="L154" s="61" t="s">
        <v>89</v>
      </c>
      <c r="M154" s="133"/>
      <c r="N154" s="61" t="s">
        <v>89</v>
      </c>
      <c r="O154" s="61" t="s">
        <v>89</v>
      </c>
      <c r="P154" s="61" t="s">
        <v>89</v>
      </c>
    </row>
    <row r="155" spans="1:16" s="84" customFormat="1" x14ac:dyDescent="0.25">
      <c r="A155" s="79" t="s">
        <v>115</v>
      </c>
      <c r="B155" s="66">
        <v>2675</v>
      </c>
      <c r="C155" s="64">
        <v>119</v>
      </c>
      <c r="D155" s="64">
        <v>340</v>
      </c>
      <c r="E155" s="240"/>
      <c r="F155" s="240"/>
      <c r="G155" s="240"/>
      <c r="H155" s="239"/>
      <c r="I155" s="63">
        <f t="shared" si="5"/>
        <v>0</v>
      </c>
      <c r="J155" s="63">
        <f>0+J156+J158</f>
        <v>0</v>
      </c>
      <c r="K155" s="78" t="s">
        <v>89</v>
      </c>
      <c r="L155" s="78" t="s">
        <v>89</v>
      </c>
      <c r="M155" s="63">
        <f>0+M156+M157+M158</f>
        <v>0</v>
      </c>
      <c r="N155" s="78" t="s">
        <v>89</v>
      </c>
      <c r="O155" s="78" t="s">
        <v>89</v>
      </c>
      <c r="P155" s="78" t="s">
        <v>89</v>
      </c>
    </row>
    <row r="156" spans="1:16" s="84" customFormat="1" ht="30" x14ac:dyDescent="0.25">
      <c r="A156" s="81" t="s">
        <v>114</v>
      </c>
      <c r="B156" s="66">
        <v>26751</v>
      </c>
      <c r="C156" s="64">
        <v>119</v>
      </c>
      <c r="D156" s="64">
        <v>341</v>
      </c>
      <c r="E156" s="245"/>
      <c r="F156" s="245"/>
      <c r="G156" s="245"/>
      <c r="H156" s="244"/>
      <c r="I156" s="62">
        <f t="shared" si="5"/>
        <v>0</v>
      </c>
      <c r="J156" s="133"/>
      <c r="K156" s="61" t="s">
        <v>89</v>
      </c>
      <c r="L156" s="61" t="s">
        <v>89</v>
      </c>
      <c r="M156" s="133"/>
      <c r="N156" s="61" t="s">
        <v>89</v>
      </c>
      <c r="O156" s="61" t="s">
        <v>89</v>
      </c>
      <c r="P156" s="61" t="s">
        <v>89</v>
      </c>
    </row>
    <row r="157" spans="1:16" s="84" customFormat="1" x14ac:dyDescent="0.25">
      <c r="A157" s="81" t="s">
        <v>110</v>
      </c>
      <c r="B157" s="66">
        <v>26752</v>
      </c>
      <c r="C157" s="64">
        <v>119</v>
      </c>
      <c r="D157" s="64">
        <v>345</v>
      </c>
      <c r="E157" s="245"/>
      <c r="F157" s="245"/>
      <c r="G157" s="245"/>
      <c r="H157" s="244"/>
      <c r="I157" s="62">
        <f t="shared" si="5"/>
        <v>0</v>
      </c>
      <c r="J157" s="61" t="s">
        <v>89</v>
      </c>
      <c r="K157" s="61" t="s">
        <v>89</v>
      </c>
      <c r="L157" s="61" t="s">
        <v>89</v>
      </c>
      <c r="M157" s="133"/>
      <c r="N157" s="61" t="s">
        <v>89</v>
      </c>
      <c r="O157" s="61" t="s">
        <v>89</v>
      </c>
      <c r="P157" s="61" t="s">
        <v>89</v>
      </c>
    </row>
    <row r="158" spans="1:16" s="84" customFormat="1" ht="30" x14ac:dyDescent="0.25">
      <c r="A158" s="81" t="s">
        <v>109</v>
      </c>
      <c r="B158" s="66">
        <v>26753</v>
      </c>
      <c r="C158" s="64">
        <v>119</v>
      </c>
      <c r="D158" s="64">
        <v>346</v>
      </c>
      <c r="E158" s="245"/>
      <c r="F158" s="245"/>
      <c r="G158" s="245"/>
      <c r="H158" s="244"/>
      <c r="I158" s="62">
        <f t="shared" si="5"/>
        <v>0</v>
      </c>
      <c r="J158" s="135"/>
      <c r="K158" s="61" t="s">
        <v>89</v>
      </c>
      <c r="L158" s="61" t="s">
        <v>89</v>
      </c>
      <c r="M158" s="133"/>
      <c r="N158" s="61" t="s">
        <v>89</v>
      </c>
      <c r="O158" s="61" t="s">
        <v>89</v>
      </c>
      <c r="P158" s="61" t="s">
        <v>89</v>
      </c>
    </row>
    <row r="159" spans="1:16" s="84" customFormat="1" ht="30" x14ac:dyDescent="0.25">
      <c r="A159" s="80" t="s">
        <v>128</v>
      </c>
      <c r="B159" s="66">
        <v>2630</v>
      </c>
      <c r="C159" s="64">
        <v>243</v>
      </c>
      <c r="D159" s="64" t="s">
        <v>89</v>
      </c>
      <c r="E159" s="240"/>
      <c r="F159" s="240"/>
      <c r="G159" s="240"/>
      <c r="H159" s="239"/>
      <c r="I159" s="63">
        <f t="shared" si="5"/>
        <v>0</v>
      </c>
      <c r="J159" s="63">
        <f>0+J160+J163+J166</f>
        <v>0</v>
      </c>
      <c r="K159" s="63">
        <f>0+K160+K163+K166+K167</f>
        <v>0</v>
      </c>
      <c r="L159" s="78" t="s">
        <v>89</v>
      </c>
      <c r="M159" s="63">
        <f>0+M160+M163+M166</f>
        <v>0</v>
      </c>
      <c r="N159" s="78" t="s">
        <v>89</v>
      </c>
      <c r="O159" s="78" t="s">
        <v>89</v>
      </c>
      <c r="P159" s="78">
        <f>0+P167</f>
        <v>0</v>
      </c>
    </row>
    <row r="160" spans="1:16" s="84" customFormat="1" ht="30" x14ac:dyDescent="0.25">
      <c r="A160" s="206" t="s">
        <v>127</v>
      </c>
      <c r="B160" s="199">
        <v>2631</v>
      </c>
      <c r="C160" s="198">
        <v>243</v>
      </c>
      <c r="D160" s="198">
        <v>225</v>
      </c>
      <c r="E160" s="252"/>
      <c r="F160" s="252"/>
      <c r="G160" s="252"/>
      <c r="H160" s="251"/>
      <c r="I160" s="210">
        <f t="shared" si="5"/>
        <v>0</v>
      </c>
      <c r="J160" s="196">
        <f>SUM(J161:J162)</f>
        <v>0</v>
      </c>
      <c r="K160" s="196">
        <f>SUM(K161:K162)</f>
        <v>0</v>
      </c>
      <c r="L160" s="197" t="s">
        <v>89</v>
      </c>
      <c r="M160" s="196">
        <f>SUM(M161:M162)</f>
        <v>0</v>
      </c>
      <c r="N160" s="197" t="s">
        <v>89</v>
      </c>
      <c r="O160" s="197" t="s">
        <v>89</v>
      </c>
      <c r="P160" s="197" t="s">
        <v>89</v>
      </c>
    </row>
    <row r="161" spans="1:16" s="84" customFormat="1" x14ac:dyDescent="0.25">
      <c r="A161" s="225"/>
      <c r="B161" s="269">
        <v>2631</v>
      </c>
      <c r="C161" s="221">
        <v>243</v>
      </c>
      <c r="D161" s="221">
        <v>225</v>
      </c>
      <c r="E161" s="270"/>
      <c r="F161" s="271"/>
      <c r="G161" s="271"/>
      <c r="H161" s="270"/>
      <c r="I161" s="272">
        <f t="shared" si="5"/>
        <v>0</v>
      </c>
      <c r="J161" s="224"/>
      <c r="K161" s="224"/>
      <c r="L161" s="224"/>
      <c r="M161" s="224"/>
      <c r="N161" s="223"/>
      <c r="O161" s="223"/>
      <c r="P161" s="223"/>
    </row>
    <row r="162" spans="1:16" s="84" customFormat="1" hidden="1" x14ac:dyDescent="0.25">
      <c r="A162" s="79"/>
      <c r="B162" s="66"/>
      <c r="C162" s="64"/>
      <c r="D162" s="64"/>
      <c r="E162" s="245"/>
      <c r="F162" s="245"/>
      <c r="G162" s="245"/>
      <c r="H162" s="244"/>
      <c r="I162" s="62">
        <f t="shared" si="5"/>
        <v>0</v>
      </c>
      <c r="J162" s="133"/>
      <c r="K162" s="133"/>
      <c r="L162" s="133"/>
      <c r="M162" s="133"/>
      <c r="N162" s="61"/>
      <c r="O162" s="61"/>
      <c r="P162" s="61"/>
    </row>
    <row r="163" spans="1:16" s="84" customFormat="1" x14ac:dyDescent="0.25">
      <c r="A163" s="206" t="s">
        <v>120</v>
      </c>
      <c r="B163" s="199">
        <v>2632</v>
      </c>
      <c r="C163" s="198">
        <v>243</v>
      </c>
      <c r="D163" s="198">
        <v>226</v>
      </c>
      <c r="E163" s="252"/>
      <c r="F163" s="252"/>
      <c r="G163" s="252"/>
      <c r="H163" s="251"/>
      <c r="I163" s="210">
        <f t="shared" si="5"/>
        <v>0</v>
      </c>
      <c r="J163" s="196">
        <f>SUM(J164:J165)</f>
        <v>0</v>
      </c>
      <c r="K163" s="196">
        <f>SUM(K164:K165)</f>
        <v>0</v>
      </c>
      <c r="L163" s="197" t="s">
        <v>89</v>
      </c>
      <c r="M163" s="196">
        <f>SUM(M164:M165)</f>
        <v>0</v>
      </c>
      <c r="N163" s="197" t="s">
        <v>89</v>
      </c>
      <c r="O163" s="197" t="s">
        <v>89</v>
      </c>
      <c r="P163" s="197" t="s">
        <v>89</v>
      </c>
    </row>
    <row r="164" spans="1:16" s="84" customFormat="1" x14ac:dyDescent="0.25">
      <c r="A164" s="227"/>
      <c r="B164" s="269">
        <v>2632</v>
      </c>
      <c r="C164" s="221">
        <v>243</v>
      </c>
      <c r="D164" s="221">
        <v>226</v>
      </c>
      <c r="E164" s="275"/>
      <c r="F164" s="275"/>
      <c r="G164" s="275"/>
      <c r="H164" s="270"/>
      <c r="I164" s="272">
        <f t="shared" si="5"/>
        <v>0</v>
      </c>
      <c r="J164" s="224"/>
      <c r="K164" s="224"/>
      <c r="L164" s="223"/>
      <c r="M164" s="224"/>
      <c r="N164" s="223"/>
      <c r="O164" s="223"/>
      <c r="P164" s="223"/>
    </row>
    <row r="165" spans="1:16" s="84" customFormat="1" hidden="1" x14ac:dyDescent="0.25">
      <c r="A165" s="79"/>
      <c r="B165" s="66"/>
      <c r="C165" s="64"/>
      <c r="D165" s="64"/>
      <c r="E165" s="245"/>
      <c r="F165" s="245"/>
      <c r="G165" s="245"/>
      <c r="H165" s="244"/>
      <c r="I165" s="62"/>
      <c r="J165" s="133"/>
      <c r="K165" s="133"/>
      <c r="L165" s="61"/>
      <c r="M165" s="133"/>
      <c r="N165" s="61"/>
      <c r="O165" s="61"/>
      <c r="P165" s="61"/>
    </row>
    <row r="166" spans="1:16" s="84" customFormat="1" x14ac:dyDescent="0.25">
      <c r="A166" s="79" t="s">
        <v>99</v>
      </c>
      <c r="B166" s="66">
        <v>2633</v>
      </c>
      <c r="C166" s="64">
        <v>243</v>
      </c>
      <c r="D166" s="64">
        <v>228</v>
      </c>
      <c r="E166" s="245"/>
      <c r="F166" s="245"/>
      <c r="G166" s="245"/>
      <c r="H166" s="244"/>
      <c r="I166" s="62">
        <f t="shared" ref="I166:I197" si="6">SUM(J166:M166)+SUM(O166:P166)</f>
        <v>0</v>
      </c>
      <c r="J166" s="135"/>
      <c r="K166" s="133"/>
      <c r="L166" s="61" t="s">
        <v>89</v>
      </c>
      <c r="M166" s="133"/>
      <c r="N166" s="61" t="s">
        <v>89</v>
      </c>
      <c r="O166" s="61" t="s">
        <v>89</v>
      </c>
      <c r="P166" s="61" t="s">
        <v>89</v>
      </c>
    </row>
    <row r="167" spans="1:16" s="84" customFormat="1" x14ac:dyDescent="0.25">
      <c r="A167" s="79" t="s">
        <v>98</v>
      </c>
      <c r="B167" s="66">
        <v>2634</v>
      </c>
      <c r="C167" s="64">
        <v>243</v>
      </c>
      <c r="D167" s="64">
        <v>310</v>
      </c>
      <c r="E167" s="245"/>
      <c r="F167" s="245"/>
      <c r="G167" s="245"/>
      <c r="H167" s="244"/>
      <c r="I167" s="62">
        <f t="shared" si="6"/>
        <v>0</v>
      </c>
      <c r="J167" s="61" t="s">
        <v>89</v>
      </c>
      <c r="K167" s="133"/>
      <c r="L167" s="61" t="s">
        <v>89</v>
      </c>
      <c r="M167" s="61" t="s">
        <v>89</v>
      </c>
      <c r="N167" s="61" t="s">
        <v>89</v>
      </c>
      <c r="O167" s="61" t="s">
        <v>89</v>
      </c>
      <c r="P167" s="133"/>
    </row>
    <row r="168" spans="1:16" s="84" customFormat="1" x14ac:dyDescent="0.25">
      <c r="A168" s="80" t="s">
        <v>126</v>
      </c>
      <c r="B168" s="66">
        <v>2640</v>
      </c>
      <c r="C168" s="64">
        <v>244</v>
      </c>
      <c r="D168" s="64" t="s">
        <v>89</v>
      </c>
      <c r="E168" s="240"/>
      <c r="F168" s="240"/>
      <c r="G168" s="240"/>
      <c r="H168" s="239"/>
      <c r="I168" s="63">
        <f t="shared" si="6"/>
        <v>7768662.2300000004</v>
      </c>
      <c r="J168" s="63">
        <f>0+J170+J179+J182+J197+J200+J221+J237+J240+J243+J244+J247+J252+J255</f>
        <v>4447903.66</v>
      </c>
      <c r="K168" s="63">
        <f>0+K179+K182+K197+K200+K221+K237+K240+K247+K252+K255</f>
        <v>0</v>
      </c>
      <c r="L168" s="78" t="s">
        <v>89</v>
      </c>
      <c r="M168" s="63">
        <f>0+M170+M179+M182+M197+M200+M221+M237+M240+M243+M244+M247+M252+M255+M291</f>
        <v>3320758.57</v>
      </c>
      <c r="N168" s="63">
        <f>0+N170+N179+N182+N197+N200+N221+N247+N252+N255</f>
        <v>107000</v>
      </c>
      <c r="O168" s="63">
        <f>0+O221</f>
        <v>0</v>
      </c>
      <c r="P168" s="63">
        <f>0+P170+P179+P197+P221+P237+P255</f>
        <v>0</v>
      </c>
    </row>
    <row r="169" spans="1:16" ht="30" x14ac:dyDescent="0.25">
      <c r="A169" s="80" t="s">
        <v>125</v>
      </c>
      <c r="B169" s="66">
        <v>2641</v>
      </c>
      <c r="C169" s="64">
        <v>244</v>
      </c>
      <c r="D169" s="64" t="s">
        <v>89</v>
      </c>
      <c r="E169" s="240"/>
      <c r="F169" s="240"/>
      <c r="G169" s="240"/>
      <c r="H169" s="239"/>
      <c r="I169" s="63">
        <f t="shared" si="6"/>
        <v>7768662.2300000004</v>
      </c>
      <c r="J169" s="63">
        <f>0+J170+J179+J182+J197+J200+J221+J237+J240+J243+J244+J247+J252+J255</f>
        <v>4447903.66</v>
      </c>
      <c r="K169" s="63">
        <f>0+K179+K182+K197+K200+K221+K237+K240+K247+K252+K255</f>
        <v>0</v>
      </c>
      <c r="L169" s="78" t="s">
        <v>89</v>
      </c>
      <c r="M169" s="63">
        <f>0+M170+M179+M182+M197+M200+M221+M237+M240+M243+M244+M247+M252+M255+M291</f>
        <v>3320758.57</v>
      </c>
      <c r="N169" s="63">
        <f>0+N170+N179+N182+N197+N200+N221+N247+N252+N255</f>
        <v>107000</v>
      </c>
      <c r="O169" s="63">
        <f>0+O221</f>
        <v>0</v>
      </c>
      <c r="P169" s="63">
        <f>0+P170+P179+P197+P221+P237+P247+P255</f>
        <v>0</v>
      </c>
    </row>
    <row r="170" spans="1:16" ht="30" x14ac:dyDescent="0.25">
      <c r="A170" s="206" t="s">
        <v>261</v>
      </c>
      <c r="B170" s="199">
        <v>26411</v>
      </c>
      <c r="C170" s="198">
        <v>244</v>
      </c>
      <c r="D170" s="198">
        <v>221</v>
      </c>
      <c r="E170" s="252"/>
      <c r="F170" s="252"/>
      <c r="G170" s="252"/>
      <c r="H170" s="251"/>
      <c r="I170" s="210">
        <f t="shared" si="6"/>
        <v>238790.3</v>
      </c>
      <c r="J170" s="196">
        <f>SUM(J171:J178)</f>
        <v>176472</v>
      </c>
      <c r="K170" s="197" t="s">
        <v>89</v>
      </c>
      <c r="L170" s="197" t="s">
        <v>89</v>
      </c>
      <c r="M170" s="196">
        <f>SUM(M171:M178)</f>
        <v>62318.3</v>
      </c>
      <c r="N170" s="196">
        <f>SUM(N171:N178)</f>
        <v>0</v>
      </c>
      <c r="O170" s="197" t="s">
        <v>89</v>
      </c>
      <c r="P170" s="197">
        <f>SUM(P171:P178)</f>
        <v>0</v>
      </c>
    </row>
    <row r="171" spans="1:16" x14ac:dyDescent="0.25">
      <c r="A171" s="204" t="s">
        <v>467</v>
      </c>
      <c r="B171" s="66">
        <v>26411</v>
      </c>
      <c r="C171" s="64">
        <v>244</v>
      </c>
      <c r="D171" s="64">
        <v>221</v>
      </c>
      <c r="E171" s="242" t="s">
        <v>468</v>
      </c>
      <c r="F171" s="202">
        <v>10876</v>
      </c>
      <c r="G171" s="202">
        <v>12</v>
      </c>
      <c r="H171" s="242"/>
      <c r="I171" s="250">
        <f t="shared" si="6"/>
        <v>130512</v>
      </c>
      <c r="J171" s="133">
        <v>100512</v>
      </c>
      <c r="K171" s="61"/>
      <c r="L171" s="61"/>
      <c r="M171" s="133">
        <v>30000</v>
      </c>
      <c r="N171" s="133"/>
      <c r="O171" s="61"/>
      <c r="P171" s="135"/>
    </row>
    <row r="172" spans="1:16" x14ac:dyDescent="0.25">
      <c r="A172" s="204" t="s">
        <v>469</v>
      </c>
      <c r="B172" s="66">
        <v>26411</v>
      </c>
      <c r="C172" s="64">
        <v>244</v>
      </c>
      <c r="D172" s="64">
        <v>221</v>
      </c>
      <c r="E172" s="242" t="s">
        <v>468</v>
      </c>
      <c r="F172" s="202">
        <v>1880</v>
      </c>
      <c r="G172" s="202">
        <v>12</v>
      </c>
      <c r="H172" s="242"/>
      <c r="I172" s="250">
        <f t="shared" si="6"/>
        <v>22560</v>
      </c>
      <c r="J172" s="133">
        <v>3960</v>
      </c>
      <c r="K172" s="61"/>
      <c r="L172" s="61"/>
      <c r="M172" s="133">
        <v>18600</v>
      </c>
      <c r="N172" s="133"/>
      <c r="O172" s="61"/>
      <c r="P172" s="135"/>
    </row>
    <row r="173" spans="1:16" ht="30" x14ac:dyDescent="0.25">
      <c r="A173" s="204" t="s">
        <v>470</v>
      </c>
      <c r="B173" s="66">
        <v>26411</v>
      </c>
      <c r="C173" s="64">
        <v>244</v>
      </c>
      <c r="D173" s="64">
        <v>221</v>
      </c>
      <c r="E173" s="242" t="s">
        <v>468</v>
      </c>
      <c r="F173" s="202">
        <v>248.75</v>
      </c>
      <c r="G173" s="202">
        <v>12</v>
      </c>
      <c r="H173" s="242"/>
      <c r="I173" s="250">
        <f t="shared" si="6"/>
        <v>2985</v>
      </c>
      <c r="J173" s="133"/>
      <c r="K173" s="61"/>
      <c r="L173" s="61"/>
      <c r="M173" s="133">
        <v>2985</v>
      </c>
      <c r="N173" s="133"/>
      <c r="O173" s="61"/>
      <c r="P173" s="135"/>
    </row>
    <row r="174" spans="1:16" ht="45" x14ac:dyDescent="0.25">
      <c r="A174" s="204" t="s">
        <v>471</v>
      </c>
      <c r="B174" s="66">
        <v>26411</v>
      </c>
      <c r="C174" s="64">
        <v>244</v>
      </c>
      <c r="D174" s="64">
        <v>221</v>
      </c>
      <c r="E174" s="242" t="s">
        <v>468</v>
      </c>
      <c r="F174" s="202">
        <v>6000</v>
      </c>
      <c r="G174" s="202">
        <v>12</v>
      </c>
      <c r="H174" s="242"/>
      <c r="I174" s="250">
        <f t="shared" si="6"/>
        <v>72000</v>
      </c>
      <c r="J174" s="133">
        <v>72000</v>
      </c>
      <c r="K174" s="61"/>
      <c r="L174" s="61"/>
      <c r="M174" s="133"/>
      <c r="N174" s="133"/>
      <c r="O174" s="61"/>
      <c r="P174" s="135"/>
    </row>
    <row r="175" spans="1:16" x14ac:dyDescent="0.25">
      <c r="A175" s="204" t="s">
        <v>472</v>
      </c>
      <c r="B175" s="66">
        <v>26411</v>
      </c>
      <c r="C175" s="64">
        <v>244</v>
      </c>
      <c r="D175" s="64">
        <v>221</v>
      </c>
      <c r="E175" s="242" t="s">
        <v>468</v>
      </c>
      <c r="F175" s="202">
        <v>9049.08</v>
      </c>
      <c r="G175" s="202">
        <v>1</v>
      </c>
      <c r="H175" s="242"/>
      <c r="I175" s="250">
        <f t="shared" si="6"/>
        <v>9049.08</v>
      </c>
      <c r="J175" s="133"/>
      <c r="K175" s="61"/>
      <c r="L175" s="61"/>
      <c r="M175" s="133">
        <v>9049.08</v>
      </c>
      <c r="N175" s="133"/>
      <c r="O175" s="61"/>
      <c r="P175" s="135"/>
    </row>
    <row r="176" spans="1:16" ht="30" x14ac:dyDescent="0.25">
      <c r="A176" s="204" t="s">
        <v>473</v>
      </c>
      <c r="B176" s="66">
        <v>26411</v>
      </c>
      <c r="C176" s="64">
        <v>244</v>
      </c>
      <c r="D176" s="64">
        <v>221</v>
      </c>
      <c r="E176" s="242" t="s">
        <v>468</v>
      </c>
      <c r="F176" s="202">
        <v>1582.99</v>
      </c>
      <c r="G176" s="202">
        <v>1</v>
      </c>
      <c r="H176" s="242"/>
      <c r="I176" s="250">
        <f t="shared" si="6"/>
        <v>1582.99</v>
      </c>
      <c r="J176" s="133"/>
      <c r="K176" s="61"/>
      <c r="L176" s="61"/>
      <c r="M176" s="133">
        <v>1582.99</v>
      </c>
      <c r="N176" s="133"/>
      <c r="O176" s="61"/>
      <c r="P176" s="135"/>
    </row>
    <row r="177" spans="1:16" ht="30" x14ac:dyDescent="0.25">
      <c r="A177" s="204" t="s">
        <v>474</v>
      </c>
      <c r="B177" s="66">
        <v>26411</v>
      </c>
      <c r="C177" s="64">
        <v>244</v>
      </c>
      <c r="D177" s="64">
        <v>221</v>
      </c>
      <c r="E177" s="242" t="s">
        <v>468</v>
      </c>
      <c r="F177" s="202">
        <v>101.23</v>
      </c>
      <c r="G177" s="202">
        <v>1</v>
      </c>
      <c r="H177" s="242"/>
      <c r="I177" s="250">
        <f t="shared" si="6"/>
        <v>101.23</v>
      </c>
      <c r="J177" s="133"/>
      <c r="K177" s="61"/>
      <c r="L177" s="61"/>
      <c r="M177" s="133">
        <v>101.23</v>
      </c>
      <c r="N177" s="133"/>
      <c r="O177" s="61"/>
      <c r="P177" s="135"/>
    </row>
    <row r="178" spans="1:16" hidden="1" x14ac:dyDescent="0.25">
      <c r="A178" s="79"/>
      <c r="B178" s="66"/>
      <c r="C178" s="64"/>
      <c r="D178" s="64"/>
      <c r="E178" s="245"/>
      <c r="F178" s="245"/>
      <c r="G178" s="245"/>
      <c r="H178" s="244"/>
      <c r="I178" s="62">
        <f t="shared" si="6"/>
        <v>0</v>
      </c>
      <c r="J178" s="133"/>
      <c r="K178" s="61"/>
      <c r="L178" s="61"/>
      <c r="M178" s="133"/>
      <c r="N178" s="133"/>
      <c r="O178" s="61"/>
      <c r="P178" s="61"/>
    </row>
    <row r="179" spans="1:16" x14ac:dyDescent="0.25">
      <c r="A179" s="206" t="s">
        <v>123</v>
      </c>
      <c r="B179" s="199">
        <v>26412</v>
      </c>
      <c r="C179" s="198">
        <v>244</v>
      </c>
      <c r="D179" s="198">
        <v>222</v>
      </c>
      <c r="E179" s="252"/>
      <c r="F179" s="252"/>
      <c r="G179" s="252"/>
      <c r="H179" s="251"/>
      <c r="I179" s="210">
        <f t="shared" si="6"/>
        <v>35000</v>
      </c>
      <c r="J179" s="196">
        <f>SUM(J180:J181)</f>
        <v>0</v>
      </c>
      <c r="K179" s="196">
        <f>SUM(K180:K181)</f>
        <v>0</v>
      </c>
      <c r="L179" s="197" t="s">
        <v>89</v>
      </c>
      <c r="M179" s="196">
        <f>SUM(M180:M181)</f>
        <v>35000</v>
      </c>
      <c r="N179" s="196">
        <f>SUM(N180:N181)</f>
        <v>0</v>
      </c>
      <c r="O179" s="197" t="s">
        <v>89</v>
      </c>
      <c r="P179" s="197">
        <f>SUM(P180:P181)</f>
        <v>0</v>
      </c>
    </row>
    <row r="180" spans="1:16" ht="45" x14ac:dyDescent="0.25">
      <c r="A180" s="204" t="s">
        <v>465</v>
      </c>
      <c r="B180" s="66">
        <v>26412</v>
      </c>
      <c r="C180" s="64">
        <v>244</v>
      </c>
      <c r="D180" s="64">
        <v>222</v>
      </c>
      <c r="E180" s="242" t="s">
        <v>466</v>
      </c>
      <c r="F180" s="202">
        <v>700</v>
      </c>
      <c r="G180" s="202">
        <v>50</v>
      </c>
      <c r="H180" s="242"/>
      <c r="I180" s="250">
        <f t="shared" si="6"/>
        <v>35000</v>
      </c>
      <c r="J180" s="133"/>
      <c r="K180" s="133"/>
      <c r="L180" s="133"/>
      <c r="M180" s="133">
        <v>35000</v>
      </c>
      <c r="N180" s="133"/>
      <c r="O180" s="61"/>
      <c r="P180" s="135"/>
    </row>
    <row r="181" spans="1:16" hidden="1" x14ac:dyDescent="0.25">
      <c r="A181" s="79"/>
      <c r="B181" s="66"/>
      <c r="C181" s="64"/>
      <c r="D181" s="64"/>
      <c r="E181" s="245"/>
      <c r="F181" s="245"/>
      <c r="G181" s="245"/>
      <c r="H181" s="244"/>
      <c r="I181" s="62">
        <f t="shared" si="6"/>
        <v>0</v>
      </c>
      <c r="J181" s="133"/>
      <c r="K181" s="133"/>
      <c r="L181" s="133"/>
      <c r="M181" s="133"/>
      <c r="N181" s="133"/>
      <c r="O181" s="61"/>
      <c r="P181" s="61"/>
    </row>
    <row r="182" spans="1:16" x14ac:dyDescent="0.25">
      <c r="A182" s="206" t="s">
        <v>102</v>
      </c>
      <c r="B182" s="199">
        <v>26413</v>
      </c>
      <c r="C182" s="198">
        <v>244</v>
      </c>
      <c r="D182" s="198">
        <v>223</v>
      </c>
      <c r="E182" s="252"/>
      <c r="F182" s="252"/>
      <c r="G182" s="252"/>
      <c r="H182" s="251"/>
      <c r="I182" s="210">
        <f t="shared" si="6"/>
        <v>95262.63</v>
      </c>
      <c r="J182" s="196">
        <f>SUM(J183:J196)</f>
        <v>85393.56</v>
      </c>
      <c r="K182" s="197">
        <f>SUM(K183:K196)</f>
        <v>0</v>
      </c>
      <c r="L182" s="197" t="s">
        <v>89</v>
      </c>
      <c r="M182" s="196">
        <f>SUM(M183:M196)</f>
        <v>9869.0700000000015</v>
      </c>
      <c r="N182" s="197">
        <f>SUM(N183:N196)</f>
        <v>0</v>
      </c>
      <c r="O182" s="197" t="s">
        <v>89</v>
      </c>
      <c r="P182" s="197" t="s">
        <v>89</v>
      </c>
    </row>
    <row r="183" spans="1:16" ht="30" x14ac:dyDescent="0.25">
      <c r="A183" s="204" t="s">
        <v>451</v>
      </c>
      <c r="B183" s="66">
        <v>26413</v>
      </c>
      <c r="C183" s="64">
        <v>244</v>
      </c>
      <c r="D183" s="64">
        <v>223</v>
      </c>
      <c r="E183" s="242" t="s">
        <v>452</v>
      </c>
      <c r="F183" s="202">
        <v>50.93</v>
      </c>
      <c r="G183" s="202">
        <v>300</v>
      </c>
      <c r="H183" s="242"/>
      <c r="I183" s="250">
        <f t="shared" si="6"/>
        <v>15278.4</v>
      </c>
      <c r="J183" s="133">
        <v>15278.4</v>
      </c>
      <c r="K183" s="135"/>
      <c r="L183" s="61"/>
      <c r="M183" s="133"/>
      <c r="N183" s="135"/>
      <c r="O183" s="61"/>
      <c r="P183" s="61"/>
    </row>
    <row r="184" spans="1:16" ht="30" x14ac:dyDescent="0.25">
      <c r="A184" s="204" t="s">
        <v>453</v>
      </c>
      <c r="B184" s="66">
        <v>26413</v>
      </c>
      <c r="C184" s="64">
        <v>244</v>
      </c>
      <c r="D184" s="64">
        <v>223</v>
      </c>
      <c r="E184" s="242" t="s">
        <v>452</v>
      </c>
      <c r="F184" s="202">
        <v>39.97</v>
      </c>
      <c r="G184" s="202">
        <v>486</v>
      </c>
      <c r="H184" s="242"/>
      <c r="I184" s="250">
        <f t="shared" si="6"/>
        <v>19426.400000000001</v>
      </c>
      <c r="J184" s="133">
        <v>19426.400000000001</v>
      </c>
      <c r="K184" s="135"/>
      <c r="L184" s="61"/>
      <c r="M184" s="133"/>
      <c r="N184" s="135"/>
      <c r="O184" s="61"/>
      <c r="P184" s="61"/>
    </row>
    <row r="185" spans="1:16" ht="30" x14ac:dyDescent="0.25">
      <c r="A185" s="204" t="s">
        <v>454</v>
      </c>
      <c r="B185" s="66">
        <v>26413</v>
      </c>
      <c r="C185" s="64">
        <v>244</v>
      </c>
      <c r="D185" s="64">
        <v>223</v>
      </c>
      <c r="E185" s="242" t="s">
        <v>452</v>
      </c>
      <c r="F185" s="202">
        <v>19.989999999999998</v>
      </c>
      <c r="G185" s="202">
        <v>486</v>
      </c>
      <c r="H185" s="242"/>
      <c r="I185" s="250">
        <f t="shared" si="6"/>
        <v>9713.2000000000007</v>
      </c>
      <c r="J185" s="133">
        <v>9713.2000000000007</v>
      </c>
      <c r="K185" s="135"/>
      <c r="L185" s="61"/>
      <c r="M185" s="133"/>
      <c r="N185" s="135"/>
      <c r="O185" s="61"/>
      <c r="P185" s="61"/>
    </row>
    <row r="186" spans="1:16" ht="30" x14ac:dyDescent="0.25">
      <c r="A186" s="204" t="s">
        <v>455</v>
      </c>
      <c r="B186" s="66">
        <v>26413</v>
      </c>
      <c r="C186" s="64">
        <v>244</v>
      </c>
      <c r="D186" s="64">
        <v>223</v>
      </c>
      <c r="E186" s="242" t="s">
        <v>452</v>
      </c>
      <c r="F186" s="202">
        <v>50.93</v>
      </c>
      <c r="G186" s="202">
        <v>180</v>
      </c>
      <c r="H186" s="242"/>
      <c r="I186" s="250">
        <f t="shared" si="6"/>
        <v>9167</v>
      </c>
      <c r="J186" s="133">
        <v>5500</v>
      </c>
      <c r="K186" s="135"/>
      <c r="L186" s="61"/>
      <c r="M186" s="133">
        <v>3667</v>
      </c>
      <c r="N186" s="135"/>
      <c r="O186" s="61"/>
      <c r="P186" s="61"/>
    </row>
    <row r="187" spans="1:16" ht="30" x14ac:dyDescent="0.25">
      <c r="A187" s="204" t="s">
        <v>456</v>
      </c>
      <c r="B187" s="66">
        <v>26413</v>
      </c>
      <c r="C187" s="64">
        <v>244</v>
      </c>
      <c r="D187" s="64">
        <v>223</v>
      </c>
      <c r="E187" s="242" t="s">
        <v>452</v>
      </c>
      <c r="F187" s="202">
        <v>39.97</v>
      </c>
      <c r="G187" s="202">
        <v>180</v>
      </c>
      <c r="H187" s="242"/>
      <c r="I187" s="250">
        <f t="shared" si="6"/>
        <v>7195</v>
      </c>
      <c r="J187" s="133">
        <v>4317</v>
      </c>
      <c r="K187" s="135"/>
      <c r="L187" s="61"/>
      <c r="M187" s="133">
        <v>2878</v>
      </c>
      <c r="N187" s="135"/>
      <c r="O187" s="61"/>
      <c r="P187" s="61"/>
    </row>
    <row r="188" spans="1:16" ht="45" x14ac:dyDescent="0.25">
      <c r="A188" s="204" t="s">
        <v>457</v>
      </c>
      <c r="B188" s="66">
        <v>26413</v>
      </c>
      <c r="C188" s="64">
        <v>244</v>
      </c>
      <c r="D188" s="64">
        <v>223</v>
      </c>
      <c r="E188" s="242" t="s">
        <v>452</v>
      </c>
      <c r="F188" s="202">
        <v>19.989999999999998</v>
      </c>
      <c r="G188" s="202">
        <v>180</v>
      </c>
      <c r="H188" s="242"/>
      <c r="I188" s="250">
        <f t="shared" si="6"/>
        <v>3598</v>
      </c>
      <c r="J188" s="133">
        <v>2159</v>
      </c>
      <c r="K188" s="135"/>
      <c r="L188" s="61"/>
      <c r="M188" s="133">
        <v>1439</v>
      </c>
      <c r="N188" s="135"/>
      <c r="O188" s="61"/>
      <c r="P188" s="61"/>
    </row>
    <row r="189" spans="1:16" x14ac:dyDescent="0.25">
      <c r="A189" s="204" t="s">
        <v>458</v>
      </c>
      <c r="B189" s="66">
        <v>26413</v>
      </c>
      <c r="C189" s="64">
        <v>244</v>
      </c>
      <c r="D189" s="64">
        <v>223</v>
      </c>
      <c r="E189" s="242" t="s">
        <v>371</v>
      </c>
      <c r="F189" s="202">
        <v>841.77</v>
      </c>
      <c r="G189" s="202">
        <v>29.98</v>
      </c>
      <c r="H189" s="242"/>
      <c r="I189" s="250">
        <f t="shared" si="6"/>
        <v>25232.9</v>
      </c>
      <c r="J189" s="133">
        <v>25232.9</v>
      </c>
      <c r="K189" s="135"/>
      <c r="L189" s="61"/>
      <c r="M189" s="133"/>
      <c r="N189" s="135"/>
      <c r="O189" s="61"/>
      <c r="P189" s="61"/>
    </row>
    <row r="190" spans="1:16" ht="45" x14ac:dyDescent="0.25">
      <c r="A190" s="204" t="s">
        <v>459</v>
      </c>
      <c r="B190" s="66">
        <v>26413</v>
      </c>
      <c r="C190" s="64">
        <v>244</v>
      </c>
      <c r="D190" s="64">
        <v>223</v>
      </c>
      <c r="E190" s="242" t="s">
        <v>452</v>
      </c>
      <c r="F190" s="202">
        <v>50.93</v>
      </c>
      <c r="G190" s="202">
        <v>25.42</v>
      </c>
      <c r="H190" s="242"/>
      <c r="I190" s="250">
        <f t="shared" si="6"/>
        <v>1294.58</v>
      </c>
      <c r="J190" s="133">
        <v>1294.58</v>
      </c>
      <c r="K190" s="135"/>
      <c r="L190" s="61"/>
      <c r="M190" s="133"/>
      <c r="N190" s="135"/>
      <c r="O190" s="61"/>
      <c r="P190" s="61"/>
    </row>
    <row r="191" spans="1:16" ht="45" x14ac:dyDescent="0.25">
      <c r="A191" s="204" t="s">
        <v>460</v>
      </c>
      <c r="B191" s="66">
        <v>26413</v>
      </c>
      <c r="C191" s="64">
        <v>244</v>
      </c>
      <c r="D191" s="64">
        <v>223</v>
      </c>
      <c r="E191" s="242" t="s">
        <v>452</v>
      </c>
      <c r="F191" s="202">
        <v>39.97</v>
      </c>
      <c r="G191" s="202">
        <v>41.23</v>
      </c>
      <c r="H191" s="242"/>
      <c r="I191" s="250">
        <f t="shared" si="6"/>
        <v>1648.05</v>
      </c>
      <c r="J191" s="133">
        <v>1648.05</v>
      </c>
      <c r="K191" s="135"/>
      <c r="L191" s="61"/>
      <c r="M191" s="133"/>
      <c r="N191" s="135"/>
      <c r="O191" s="61"/>
      <c r="P191" s="61"/>
    </row>
    <row r="192" spans="1:16" ht="45" x14ac:dyDescent="0.25">
      <c r="A192" s="204" t="s">
        <v>461</v>
      </c>
      <c r="B192" s="66">
        <v>26413</v>
      </c>
      <c r="C192" s="64">
        <v>244</v>
      </c>
      <c r="D192" s="64">
        <v>223</v>
      </c>
      <c r="E192" s="242" t="s">
        <v>452</v>
      </c>
      <c r="F192" s="202">
        <v>19.989999999999998</v>
      </c>
      <c r="G192" s="202">
        <v>41.23</v>
      </c>
      <c r="H192" s="242"/>
      <c r="I192" s="250">
        <f t="shared" si="6"/>
        <v>824.03</v>
      </c>
      <c r="J192" s="133">
        <v>824.03</v>
      </c>
      <c r="K192" s="135"/>
      <c r="L192" s="61"/>
      <c r="M192" s="133"/>
      <c r="N192" s="135"/>
      <c r="O192" s="61"/>
      <c r="P192" s="61"/>
    </row>
    <row r="193" spans="1:16" ht="45" x14ac:dyDescent="0.25">
      <c r="A193" s="204" t="s">
        <v>462</v>
      </c>
      <c r="B193" s="66">
        <v>26413</v>
      </c>
      <c r="C193" s="64">
        <v>244</v>
      </c>
      <c r="D193" s="64">
        <v>223</v>
      </c>
      <c r="E193" s="242" t="s">
        <v>452</v>
      </c>
      <c r="F193" s="202">
        <v>50.93</v>
      </c>
      <c r="G193" s="202">
        <v>17</v>
      </c>
      <c r="H193" s="242"/>
      <c r="I193" s="250">
        <f t="shared" si="6"/>
        <v>865.78</v>
      </c>
      <c r="J193" s="133"/>
      <c r="K193" s="135"/>
      <c r="L193" s="61"/>
      <c r="M193" s="133">
        <v>865.78</v>
      </c>
      <c r="N193" s="135"/>
      <c r="O193" s="61"/>
      <c r="P193" s="61"/>
    </row>
    <row r="194" spans="1:16" ht="45" x14ac:dyDescent="0.25">
      <c r="A194" s="204" t="s">
        <v>463</v>
      </c>
      <c r="B194" s="66">
        <v>26413</v>
      </c>
      <c r="C194" s="64">
        <v>244</v>
      </c>
      <c r="D194" s="64">
        <v>223</v>
      </c>
      <c r="E194" s="242" t="s">
        <v>452</v>
      </c>
      <c r="F194" s="202">
        <v>39.97</v>
      </c>
      <c r="G194" s="202">
        <v>17</v>
      </c>
      <c r="H194" s="242"/>
      <c r="I194" s="250">
        <f t="shared" si="6"/>
        <v>679.52</v>
      </c>
      <c r="J194" s="133"/>
      <c r="K194" s="135"/>
      <c r="L194" s="61"/>
      <c r="M194" s="133">
        <v>679.52</v>
      </c>
      <c r="N194" s="135"/>
      <c r="O194" s="61"/>
      <c r="P194" s="61"/>
    </row>
    <row r="195" spans="1:16" ht="45" x14ac:dyDescent="0.25">
      <c r="A195" s="204" t="s">
        <v>464</v>
      </c>
      <c r="B195" s="66">
        <v>26413</v>
      </c>
      <c r="C195" s="64">
        <v>244</v>
      </c>
      <c r="D195" s="64">
        <v>223</v>
      </c>
      <c r="E195" s="242" t="s">
        <v>452</v>
      </c>
      <c r="F195" s="202">
        <v>19.989999999999998</v>
      </c>
      <c r="G195" s="202">
        <v>17</v>
      </c>
      <c r="H195" s="242"/>
      <c r="I195" s="250">
        <f t="shared" si="6"/>
        <v>339.77</v>
      </c>
      <c r="J195" s="133"/>
      <c r="K195" s="135"/>
      <c r="L195" s="61"/>
      <c r="M195" s="133">
        <v>339.77</v>
      </c>
      <c r="N195" s="135"/>
      <c r="O195" s="61"/>
      <c r="P195" s="61"/>
    </row>
    <row r="196" spans="1:16" hidden="1" x14ac:dyDescent="0.25">
      <c r="A196" s="79"/>
      <c r="B196" s="66"/>
      <c r="C196" s="64"/>
      <c r="D196" s="64"/>
      <c r="E196" s="245"/>
      <c r="F196" s="245"/>
      <c r="G196" s="245"/>
      <c r="H196" s="244"/>
      <c r="I196" s="62">
        <f t="shared" si="6"/>
        <v>0</v>
      </c>
      <c r="J196" s="133"/>
      <c r="K196" s="61"/>
      <c r="L196" s="61"/>
      <c r="M196" s="133"/>
      <c r="N196" s="135"/>
      <c r="O196" s="61"/>
      <c r="P196" s="61"/>
    </row>
    <row r="197" spans="1:16" x14ac:dyDescent="0.25">
      <c r="A197" s="206" t="s">
        <v>122</v>
      </c>
      <c r="B197" s="199">
        <v>26414</v>
      </c>
      <c r="C197" s="198">
        <v>244</v>
      </c>
      <c r="D197" s="198">
        <v>224</v>
      </c>
      <c r="E197" s="252"/>
      <c r="F197" s="252"/>
      <c r="G197" s="252"/>
      <c r="H197" s="251"/>
      <c r="I197" s="210">
        <f t="shared" si="6"/>
        <v>0</v>
      </c>
      <c r="J197" s="196">
        <f>SUM(J198:J199)</f>
        <v>0</v>
      </c>
      <c r="K197" s="196">
        <f>SUM(K198:K199)</f>
        <v>0</v>
      </c>
      <c r="L197" s="197" t="s">
        <v>89</v>
      </c>
      <c r="M197" s="196">
        <f>SUM(M198:M199)</f>
        <v>0</v>
      </c>
      <c r="N197" s="196">
        <f>SUM(N198:N199)</f>
        <v>0</v>
      </c>
      <c r="O197" s="197" t="s">
        <v>89</v>
      </c>
      <c r="P197" s="196">
        <f>SUM(P198:P199)</f>
        <v>0</v>
      </c>
    </row>
    <row r="198" spans="1:16" x14ac:dyDescent="0.25">
      <c r="A198" s="225"/>
      <c r="B198" s="269">
        <v>26414</v>
      </c>
      <c r="C198" s="221">
        <v>244</v>
      </c>
      <c r="D198" s="221">
        <v>224</v>
      </c>
      <c r="E198" s="270"/>
      <c r="F198" s="271"/>
      <c r="G198" s="271"/>
      <c r="H198" s="270"/>
      <c r="I198" s="272">
        <f t="shared" ref="I198:I229" si="7">SUM(J198:M198)+SUM(O198:P198)</f>
        <v>0</v>
      </c>
      <c r="J198" s="224"/>
      <c r="K198" s="224"/>
      <c r="L198" s="224"/>
      <c r="M198" s="224"/>
      <c r="N198" s="224"/>
      <c r="O198" s="223"/>
      <c r="P198" s="224"/>
    </row>
    <row r="199" spans="1:16" hidden="1" x14ac:dyDescent="0.25">
      <c r="A199" s="79"/>
      <c r="B199" s="66"/>
      <c r="C199" s="64"/>
      <c r="D199" s="64"/>
      <c r="E199" s="245"/>
      <c r="F199" s="245"/>
      <c r="G199" s="245"/>
      <c r="H199" s="244"/>
      <c r="I199" s="62">
        <f t="shared" si="7"/>
        <v>0</v>
      </c>
      <c r="J199" s="133"/>
      <c r="K199" s="133"/>
      <c r="L199" s="133"/>
      <c r="M199" s="133"/>
      <c r="N199" s="133"/>
      <c r="O199" s="61"/>
      <c r="P199" s="133"/>
    </row>
    <row r="200" spans="1:16" x14ac:dyDescent="0.25">
      <c r="A200" s="206" t="s">
        <v>121</v>
      </c>
      <c r="B200" s="199">
        <v>26415</v>
      </c>
      <c r="C200" s="198">
        <v>244</v>
      </c>
      <c r="D200" s="198">
        <v>225</v>
      </c>
      <c r="E200" s="252"/>
      <c r="F200" s="252"/>
      <c r="G200" s="252"/>
      <c r="H200" s="251"/>
      <c r="I200" s="210">
        <f t="shared" si="7"/>
        <v>1844623.7000000002</v>
      </c>
      <c r="J200" s="196">
        <f>SUM(J201:J220)</f>
        <v>1019130.8</v>
      </c>
      <c r="K200" s="196">
        <f>SUM(K201:K220)</f>
        <v>0</v>
      </c>
      <c r="L200" s="197" t="s">
        <v>89</v>
      </c>
      <c r="M200" s="196">
        <f>SUM(M201:M220)</f>
        <v>825492.9</v>
      </c>
      <c r="N200" s="196">
        <f>SUM(N201:N220)</f>
        <v>0</v>
      </c>
      <c r="O200" s="197" t="s">
        <v>89</v>
      </c>
      <c r="P200" s="197" t="s">
        <v>89</v>
      </c>
    </row>
    <row r="201" spans="1:16" ht="30" x14ac:dyDescent="0.25">
      <c r="A201" s="204" t="s">
        <v>429</v>
      </c>
      <c r="B201" s="66">
        <v>26415</v>
      </c>
      <c r="C201" s="64">
        <v>244</v>
      </c>
      <c r="D201" s="64">
        <v>225</v>
      </c>
      <c r="E201" s="242" t="s">
        <v>412</v>
      </c>
      <c r="F201" s="202">
        <v>4485</v>
      </c>
      <c r="G201" s="202">
        <v>12</v>
      </c>
      <c r="H201" s="242"/>
      <c r="I201" s="250">
        <f t="shared" si="7"/>
        <v>53820</v>
      </c>
      <c r="J201" s="133">
        <v>53820</v>
      </c>
      <c r="K201" s="133"/>
      <c r="L201" s="133"/>
      <c r="M201" s="133"/>
      <c r="N201" s="133"/>
      <c r="O201" s="61"/>
      <c r="P201" s="61"/>
    </row>
    <row r="202" spans="1:16" ht="30" x14ac:dyDescent="0.25">
      <c r="A202" s="204" t="s">
        <v>430</v>
      </c>
      <c r="B202" s="66">
        <v>26415</v>
      </c>
      <c r="C202" s="64">
        <v>244</v>
      </c>
      <c r="D202" s="64">
        <v>225</v>
      </c>
      <c r="E202" s="242" t="s">
        <v>412</v>
      </c>
      <c r="F202" s="202">
        <v>2275</v>
      </c>
      <c r="G202" s="202">
        <v>12</v>
      </c>
      <c r="H202" s="242"/>
      <c r="I202" s="250">
        <f t="shared" si="7"/>
        <v>27300</v>
      </c>
      <c r="J202" s="133">
        <v>27300</v>
      </c>
      <c r="K202" s="133"/>
      <c r="L202" s="133"/>
      <c r="M202" s="133"/>
      <c r="N202" s="133"/>
      <c r="O202" s="61"/>
      <c r="P202" s="61"/>
    </row>
    <row r="203" spans="1:16" ht="45" x14ac:dyDescent="0.25">
      <c r="A203" s="204" t="s">
        <v>431</v>
      </c>
      <c r="B203" s="66">
        <v>26415</v>
      </c>
      <c r="C203" s="64">
        <v>244</v>
      </c>
      <c r="D203" s="64">
        <v>225</v>
      </c>
      <c r="E203" s="242" t="s">
        <v>412</v>
      </c>
      <c r="F203" s="202">
        <v>2228.1</v>
      </c>
      <c r="G203" s="202">
        <v>12</v>
      </c>
      <c r="H203" s="242"/>
      <c r="I203" s="250">
        <f t="shared" si="7"/>
        <v>26737.200000000001</v>
      </c>
      <c r="J203" s="133">
        <v>26737.200000000001</v>
      </c>
      <c r="K203" s="133"/>
      <c r="L203" s="133"/>
      <c r="M203" s="133"/>
      <c r="N203" s="133"/>
      <c r="O203" s="61"/>
      <c r="P203" s="61"/>
    </row>
    <row r="204" spans="1:16" ht="30" x14ac:dyDescent="0.25">
      <c r="A204" s="204" t="s">
        <v>432</v>
      </c>
      <c r="B204" s="66">
        <v>26415</v>
      </c>
      <c r="C204" s="64">
        <v>244</v>
      </c>
      <c r="D204" s="64">
        <v>225</v>
      </c>
      <c r="E204" s="242" t="s">
        <v>412</v>
      </c>
      <c r="F204" s="202">
        <v>2502.5</v>
      </c>
      <c r="G204" s="202">
        <v>12</v>
      </c>
      <c r="H204" s="242"/>
      <c r="I204" s="250">
        <f t="shared" si="7"/>
        <v>30030</v>
      </c>
      <c r="J204" s="133">
        <v>30030</v>
      </c>
      <c r="K204" s="133"/>
      <c r="L204" s="133"/>
      <c r="M204" s="133"/>
      <c r="N204" s="133"/>
      <c r="O204" s="61"/>
      <c r="P204" s="61"/>
    </row>
    <row r="205" spans="1:16" ht="30" x14ac:dyDescent="0.25">
      <c r="A205" s="204" t="s">
        <v>433</v>
      </c>
      <c r="B205" s="66">
        <v>26415</v>
      </c>
      <c r="C205" s="64">
        <v>244</v>
      </c>
      <c r="D205" s="64">
        <v>225</v>
      </c>
      <c r="E205" s="242" t="s">
        <v>412</v>
      </c>
      <c r="F205" s="202">
        <v>1860.3</v>
      </c>
      <c r="G205" s="202">
        <v>12</v>
      </c>
      <c r="H205" s="242"/>
      <c r="I205" s="250">
        <f t="shared" si="7"/>
        <v>22323.599999999999</v>
      </c>
      <c r="J205" s="133">
        <v>22323.599999999999</v>
      </c>
      <c r="K205" s="133"/>
      <c r="L205" s="133"/>
      <c r="M205" s="133"/>
      <c r="N205" s="133"/>
      <c r="O205" s="61"/>
      <c r="P205" s="61"/>
    </row>
    <row r="206" spans="1:16" ht="45" x14ac:dyDescent="0.25">
      <c r="A206" s="204" t="s">
        <v>434</v>
      </c>
      <c r="B206" s="66">
        <v>26415</v>
      </c>
      <c r="C206" s="64">
        <v>244</v>
      </c>
      <c r="D206" s="64">
        <v>225</v>
      </c>
      <c r="E206" s="242" t="s">
        <v>435</v>
      </c>
      <c r="F206" s="202">
        <v>55000</v>
      </c>
      <c r="G206" s="202">
        <v>1</v>
      </c>
      <c r="H206" s="242"/>
      <c r="I206" s="250">
        <f t="shared" si="7"/>
        <v>55000</v>
      </c>
      <c r="J206" s="133">
        <v>55000</v>
      </c>
      <c r="K206" s="133"/>
      <c r="L206" s="133"/>
      <c r="M206" s="133"/>
      <c r="N206" s="133"/>
      <c r="O206" s="61"/>
      <c r="P206" s="61"/>
    </row>
    <row r="207" spans="1:16" ht="45" x14ac:dyDescent="0.25">
      <c r="A207" s="204" t="s">
        <v>436</v>
      </c>
      <c r="B207" s="66">
        <v>26415</v>
      </c>
      <c r="C207" s="64">
        <v>244</v>
      </c>
      <c r="D207" s="64">
        <v>225</v>
      </c>
      <c r="E207" s="242" t="s">
        <v>435</v>
      </c>
      <c r="F207" s="202">
        <v>100000</v>
      </c>
      <c r="G207" s="202">
        <v>1</v>
      </c>
      <c r="H207" s="242"/>
      <c r="I207" s="250">
        <f t="shared" si="7"/>
        <v>100000</v>
      </c>
      <c r="J207" s="133">
        <v>100000</v>
      </c>
      <c r="K207" s="133"/>
      <c r="L207" s="133"/>
      <c r="M207" s="133"/>
      <c r="N207" s="133"/>
      <c r="O207" s="61"/>
      <c r="P207" s="61"/>
    </row>
    <row r="208" spans="1:16" ht="30" x14ac:dyDescent="0.25">
      <c r="A208" s="204" t="s">
        <v>437</v>
      </c>
      <c r="B208" s="66">
        <v>26415</v>
      </c>
      <c r="C208" s="64">
        <v>244</v>
      </c>
      <c r="D208" s="64">
        <v>225</v>
      </c>
      <c r="E208" s="242" t="s">
        <v>423</v>
      </c>
      <c r="F208" s="202">
        <v>22000</v>
      </c>
      <c r="G208" s="202">
        <v>1</v>
      </c>
      <c r="H208" s="242"/>
      <c r="I208" s="250">
        <f t="shared" si="7"/>
        <v>22000</v>
      </c>
      <c r="J208" s="133">
        <v>22000</v>
      </c>
      <c r="K208" s="133"/>
      <c r="L208" s="133"/>
      <c r="M208" s="133"/>
      <c r="N208" s="133"/>
      <c r="O208" s="61"/>
      <c r="P208" s="61"/>
    </row>
    <row r="209" spans="1:16" ht="45" x14ac:dyDescent="0.25">
      <c r="A209" s="204" t="s">
        <v>438</v>
      </c>
      <c r="B209" s="66">
        <v>26415</v>
      </c>
      <c r="C209" s="64">
        <v>244</v>
      </c>
      <c r="D209" s="64">
        <v>225</v>
      </c>
      <c r="E209" s="242" t="s">
        <v>439</v>
      </c>
      <c r="F209" s="202">
        <v>13620</v>
      </c>
      <c r="G209" s="202">
        <v>16</v>
      </c>
      <c r="H209" s="242"/>
      <c r="I209" s="250">
        <f t="shared" si="7"/>
        <v>217920</v>
      </c>
      <c r="J209" s="133">
        <v>217920</v>
      </c>
      <c r="K209" s="133"/>
      <c r="L209" s="133"/>
      <c r="M209" s="133"/>
      <c r="N209" s="133"/>
      <c r="O209" s="61"/>
      <c r="P209" s="61"/>
    </row>
    <row r="210" spans="1:16" ht="30" x14ac:dyDescent="0.25">
      <c r="A210" s="204" t="s">
        <v>440</v>
      </c>
      <c r="B210" s="66">
        <v>26415</v>
      </c>
      <c r="C210" s="64">
        <v>244</v>
      </c>
      <c r="D210" s="64">
        <v>225</v>
      </c>
      <c r="E210" s="242" t="s">
        <v>412</v>
      </c>
      <c r="F210" s="202">
        <v>37500</v>
      </c>
      <c r="G210" s="202">
        <v>10</v>
      </c>
      <c r="H210" s="242"/>
      <c r="I210" s="250">
        <f t="shared" si="7"/>
        <v>375000</v>
      </c>
      <c r="J210" s="133">
        <v>240000</v>
      </c>
      <c r="K210" s="133"/>
      <c r="L210" s="133"/>
      <c r="M210" s="133">
        <v>135000</v>
      </c>
      <c r="N210" s="133"/>
      <c r="O210" s="61"/>
      <c r="P210" s="61"/>
    </row>
    <row r="211" spans="1:16" ht="30" x14ac:dyDescent="0.25">
      <c r="A211" s="204" t="s">
        <v>441</v>
      </c>
      <c r="B211" s="66">
        <v>26415</v>
      </c>
      <c r="C211" s="64">
        <v>244</v>
      </c>
      <c r="D211" s="64">
        <v>225</v>
      </c>
      <c r="E211" s="242" t="s">
        <v>435</v>
      </c>
      <c r="F211" s="202">
        <v>120000</v>
      </c>
      <c r="G211" s="202">
        <v>1</v>
      </c>
      <c r="H211" s="242"/>
      <c r="I211" s="250">
        <f t="shared" si="7"/>
        <v>120000</v>
      </c>
      <c r="J211" s="133"/>
      <c r="K211" s="133"/>
      <c r="L211" s="133"/>
      <c r="M211" s="133">
        <v>120000</v>
      </c>
      <c r="N211" s="133"/>
      <c r="O211" s="61"/>
      <c r="P211" s="61"/>
    </row>
    <row r="212" spans="1:16" ht="45" x14ac:dyDescent="0.25">
      <c r="A212" s="204" t="s">
        <v>442</v>
      </c>
      <c r="B212" s="66">
        <v>26415</v>
      </c>
      <c r="C212" s="64">
        <v>244</v>
      </c>
      <c r="D212" s="64">
        <v>225</v>
      </c>
      <c r="E212" s="242" t="s">
        <v>412</v>
      </c>
      <c r="F212" s="202">
        <v>2000</v>
      </c>
      <c r="G212" s="202">
        <v>12</v>
      </c>
      <c r="H212" s="242"/>
      <c r="I212" s="250">
        <f t="shared" si="7"/>
        <v>24000</v>
      </c>
      <c r="J212" s="133">
        <v>24000</v>
      </c>
      <c r="K212" s="133"/>
      <c r="L212" s="133"/>
      <c r="M212" s="133"/>
      <c r="N212" s="133"/>
      <c r="O212" s="61"/>
      <c r="P212" s="61"/>
    </row>
    <row r="213" spans="1:16" ht="45" x14ac:dyDescent="0.25">
      <c r="A213" s="204" t="s">
        <v>443</v>
      </c>
      <c r="B213" s="66">
        <v>26415</v>
      </c>
      <c r="C213" s="64">
        <v>244</v>
      </c>
      <c r="D213" s="64">
        <v>225</v>
      </c>
      <c r="E213" s="242" t="s">
        <v>412</v>
      </c>
      <c r="F213" s="202">
        <v>9599.2900000000009</v>
      </c>
      <c r="G213" s="202">
        <v>10</v>
      </c>
      <c r="H213" s="242"/>
      <c r="I213" s="250">
        <f t="shared" si="7"/>
        <v>95992.9</v>
      </c>
      <c r="J213" s="133"/>
      <c r="K213" s="133"/>
      <c r="L213" s="133"/>
      <c r="M213" s="133">
        <v>95992.9</v>
      </c>
      <c r="N213" s="133"/>
      <c r="O213" s="61"/>
      <c r="P213" s="61"/>
    </row>
    <row r="214" spans="1:16" ht="45" x14ac:dyDescent="0.25">
      <c r="A214" s="204" t="s">
        <v>444</v>
      </c>
      <c r="B214" s="66">
        <v>26415</v>
      </c>
      <c r="C214" s="64">
        <v>244</v>
      </c>
      <c r="D214" s="64">
        <v>225</v>
      </c>
      <c r="E214" s="242" t="s">
        <v>412</v>
      </c>
      <c r="F214" s="202">
        <v>13000</v>
      </c>
      <c r="G214" s="202">
        <v>10</v>
      </c>
      <c r="H214" s="242"/>
      <c r="I214" s="250">
        <f t="shared" si="7"/>
        <v>130000</v>
      </c>
      <c r="J214" s="133"/>
      <c r="K214" s="133"/>
      <c r="L214" s="133"/>
      <c r="M214" s="133">
        <v>130000</v>
      </c>
      <c r="N214" s="133"/>
      <c r="O214" s="61"/>
      <c r="P214" s="61"/>
    </row>
    <row r="215" spans="1:16" x14ac:dyDescent="0.25">
      <c r="A215" s="204" t="s">
        <v>446</v>
      </c>
      <c r="B215" s="66">
        <v>26415</v>
      </c>
      <c r="C215" s="64">
        <v>244</v>
      </c>
      <c r="D215" s="64">
        <v>225</v>
      </c>
      <c r="E215" s="242" t="s">
        <v>445</v>
      </c>
      <c r="F215" s="202">
        <v>80000</v>
      </c>
      <c r="G215" s="202">
        <v>1</v>
      </c>
      <c r="H215" s="242"/>
      <c r="I215" s="250">
        <f t="shared" si="7"/>
        <v>80000</v>
      </c>
      <c r="J215" s="133"/>
      <c r="K215" s="133"/>
      <c r="L215" s="133"/>
      <c r="M215" s="133">
        <v>80000</v>
      </c>
      <c r="N215" s="133"/>
      <c r="O215" s="61"/>
      <c r="P215" s="61"/>
    </row>
    <row r="216" spans="1:16" ht="30" x14ac:dyDescent="0.25">
      <c r="A216" s="204" t="s">
        <v>447</v>
      </c>
      <c r="B216" s="66">
        <v>26415</v>
      </c>
      <c r="C216" s="64">
        <v>244</v>
      </c>
      <c r="D216" s="64">
        <v>225</v>
      </c>
      <c r="E216" s="242" t="s">
        <v>392</v>
      </c>
      <c r="F216" s="202">
        <v>150</v>
      </c>
      <c r="G216" s="202">
        <v>30</v>
      </c>
      <c r="H216" s="242"/>
      <c r="I216" s="250">
        <f t="shared" si="7"/>
        <v>4500</v>
      </c>
      <c r="J216" s="133"/>
      <c r="K216" s="133"/>
      <c r="L216" s="133"/>
      <c r="M216" s="133">
        <v>4500</v>
      </c>
      <c r="N216" s="133"/>
      <c r="O216" s="61"/>
      <c r="P216" s="61"/>
    </row>
    <row r="217" spans="1:16" ht="45" x14ac:dyDescent="0.25">
      <c r="A217" s="204" t="s">
        <v>448</v>
      </c>
      <c r="B217" s="66">
        <v>26415</v>
      </c>
      <c r="C217" s="64">
        <v>244</v>
      </c>
      <c r="D217" s="64">
        <v>225</v>
      </c>
      <c r="E217" s="242" t="s">
        <v>435</v>
      </c>
      <c r="F217" s="202">
        <v>60000</v>
      </c>
      <c r="G217" s="202">
        <v>1</v>
      </c>
      <c r="H217" s="242"/>
      <c r="I217" s="250">
        <f t="shared" si="7"/>
        <v>60000</v>
      </c>
      <c r="J217" s="133"/>
      <c r="K217" s="133"/>
      <c r="L217" s="133"/>
      <c r="M217" s="133">
        <v>60000</v>
      </c>
      <c r="N217" s="133"/>
      <c r="O217" s="61"/>
      <c r="P217" s="61"/>
    </row>
    <row r="218" spans="1:16" ht="45" x14ac:dyDescent="0.25">
      <c r="A218" s="204" t="s">
        <v>449</v>
      </c>
      <c r="B218" s="66">
        <v>26415</v>
      </c>
      <c r="C218" s="64">
        <v>244</v>
      </c>
      <c r="D218" s="64">
        <v>225</v>
      </c>
      <c r="E218" s="242" t="s">
        <v>412</v>
      </c>
      <c r="F218" s="202">
        <v>30000</v>
      </c>
      <c r="G218" s="202">
        <v>10</v>
      </c>
      <c r="H218" s="242"/>
      <c r="I218" s="250">
        <f t="shared" si="7"/>
        <v>300000</v>
      </c>
      <c r="J218" s="133">
        <v>200000</v>
      </c>
      <c r="K218" s="133"/>
      <c r="L218" s="133"/>
      <c r="M218" s="133">
        <v>100000</v>
      </c>
      <c r="N218" s="133"/>
      <c r="O218" s="61"/>
      <c r="P218" s="61"/>
    </row>
    <row r="219" spans="1:16" x14ac:dyDescent="0.25">
      <c r="A219" s="204" t="s">
        <v>450</v>
      </c>
      <c r="B219" s="66">
        <v>26415</v>
      </c>
      <c r="C219" s="64">
        <v>244</v>
      </c>
      <c r="D219" s="64">
        <v>225</v>
      </c>
      <c r="E219" s="242" t="s">
        <v>445</v>
      </c>
      <c r="F219" s="202">
        <v>100000</v>
      </c>
      <c r="G219" s="202">
        <v>1</v>
      </c>
      <c r="H219" s="242"/>
      <c r="I219" s="250">
        <f t="shared" si="7"/>
        <v>100000</v>
      </c>
      <c r="J219" s="133"/>
      <c r="K219" s="133"/>
      <c r="L219" s="133"/>
      <c r="M219" s="133">
        <v>100000</v>
      </c>
      <c r="N219" s="133"/>
      <c r="O219" s="61"/>
      <c r="P219" s="61"/>
    </row>
    <row r="220" spans="1:16" hidden="1" x14ac:dyDescent="0.25">
      <c r="A220" s="79"/>
      <c r="B220" s="66"/>
      <c r="C220" s="64"/>
      <c r="D220" s="64"/>
      <c r="E220" s="245"/>
      <c r="F220" s="245"/>
      <c r="G220" s="245"/>
      <c r="H220" s="244"/>
      <c r="I220" s="62">
        <f t="shared" si="7"/>
        <v>0</v>
      </c>
      <c r="J220" s="133"/>
      <c r="K220" s="133"/>
      <c r="L220" s="133"/>
      <c r="M220" s="133"/>
      <c r="N220" s="133"/>
      <c r="O220" s="61"/>
      <c r="P220" s="61"/>
    </row>
    <row r="221" spans="1:16" x14ac:dyDescent="0.25">
      <c r="A221" s="206" t="s">
        <v>120</v>
      </c>
      <c r="B221" s="199">
        <v>26416</v>
      </c>
      <c r="C221" s="198">
        <v>244</v>
      </c>
      <c r="D221" s="198">
        <v>226</v>
      </c>
      <c r="E221" s="252"/>
      <c r="F221" s="252"/>
      <c r="G221" s="252"/>
      <c r="H221" s="251"/>
      <c r="I221" s="210">
        <f t="shared" si="7"/>
        <v>4787984.5999999996</v>
      </c>
      <c r="J221" s="196">
        <f>SUM(J222:J236)</f>
        <v>3166907.3000000003</v>
      </c>
      <c r="K221" s="196">
        <f>SUM(K222:K236)</f>
        <v>0</v>
      </c>
      <c r="L221" s="197" t="s">
        <v>89</v>
      </c>
      <c r="M221" s="196">
        <f>SUM(M222:M236)</f>
        <v>1621077.2999999998</v>
      </c>
      <c r="N221" s="196">
        <f>SUM(N222:N236)</f>
        <v>90000</v>
      </c>
      <c r="O221" s="196">
        <f>SUM(O222:O236)</f>
        <v>0</v>
      </c>
      <c r="P221" s="196">
        <f>SUM(P222:P236)</f>
        <v>0</v>
      </c>
    </row>
    <row r="222" spans="1:16" x14ac:dyDescent="0.25">
      <c r="A222" s="204" t="s">
        <v>406</v>
      </c>
      <c r="B222" s="66">
        <v>26416</v>
      </c>
      <c r="C222" s="64">
        <v>244</v>
      </c>
      <c r="D222" s="64">
        <v>226</v>
      </c>
      <c r="E222" s="242" t="s">
        <v>407</v>
      </c>
      <c r="F222" s="202">
        <v>164.57</v>
      </c>
      <c r="G222" s="202">
        <v>17520</v>
      </c>
      <c r="H222" s="242"/>
      <c r="I222" s="250">
        <f t="shared" si="7"/>
        <v>2883206.2</v>
      </c>
      <c r="J222" s="133">
        <v>2883206.2</v>
      </c>
      <c r="K222" s="133"/>
      <c r="L222" s="133"/>
      <c r="M222" s="133"/>
      <c r="N222" s="133"/>
      <c r="O222" s="133"/>
      <c r="P222" s="133"/>
    </row>
    <row r="223" spans="1:16" x14ac:dyDescent="0.25">
      <c r="A223" s="204" t="s">
        <v>408</v>
      </c>
      <c r="B223" s="66">
        <v>26416</v>
      </c>
      <c r="C223" s="64">
        <v>244</v>
      </c>
      <c r="D223" s="64">
        <v>226</v>
      </c>
      <c r="E223" s="242" t="s">
        <v>407</v>
      </c>
      <c r="F223" s="202">
        <v>120.05</v>
      </c>
      <c r="G223" s="202">
        <v>7368</v>
      </c>
      <c r="H223" s="242"/>
      <c r="I223" s="250">
        <f t="shared" si="7"/>
        <v>884530.1</v>
      </c>
      <c r="J223" s="133"/>
      <c r="K223" s="133"/>
      <c r="L223" s="133"/>
      <c r="M223" s="133">
        <v>884530.1</v>
      </c>
      <c r="N223" s="133"/>
      <c r="O223" s="133"/>
      <c r="P223" s="133"/>
    </row>
    <row r="224" spans="1:16" ht="30" x14ac:dyDescent="0.25">
      <c r="A224" s="204" t="s">
        <v>409</v>
      </c>
      <c r="B224" s="66">
        <v>26416</v>
      </c>
      <c r="C224" s="64">
        <v>244</v>
      </c>
      <c r="D224" s="64">
        <v>226</v>
      </c>
      <c r="E224" s="242" t="s">
        <v>407</v>
      </c>
      <c r="F224" s="202">
        <v>162.41</v>
      </c>
      <c r="G224" s="202">
        <v>1488</v>
      </c>
      <c r="H224" s="242"/>
      <c r="I224" s="250">
        <f t="shared" si="7"/>
        <v>241701.1</v>
      </c>
      <c r="J224" s="133">
        <v>241701.1</v>
      </c>
      <c r="K224" s="133"/>
      <c r="L224" s="133"/>
      <c r="M224" s="133"/>
      <c r="N224" s="133"/>
      <c r="O224" s="133"/>
      <c r="P224" s="133"/>
    </row>
    <row r="225" spans="1:16" ht="30" x14ac:dyDescent="0.25">
      <c r="A225" s="204" t="s">
        <v>410</v>
      </c>
      <c r="B225" s="66">
        <v>26416</v>
      </c>
      <c r="C225" s="64">
        <v>244</v>
      </c>
      <c r="D225" s="64">
        <v>226</v>
      </c>
      <c r="E225" s="242" t="s">
        <v>407</v>
      </c>
      <c r="F225" s="202">
        <v>103.14</v>
      </c>
      <c r="G225" s="202">
        <v>744</v>
      </c>
      <c r="H225" s="242"/>
      <c r="I225" s="250">
        <f t="shared" si="7"/>
        <v>76747.199999999997</v>
      </c>
      <c r="J225" s="133"/>
      <c r="K225" s="133"/>
      <c r="L225" s="133"/>
      <c r="M225" s="133">
        <v>76747.199999999997</v>
      </c>
      <c r="N225" s="133"/>
      <c r="O225" s="133"/>
      <c r="P225" s="133"/>
    </row>
    <row r="226" spans="1:16" ht="60" x14ac:dyDescent="0.25">
      <c r="A226" s="204" t="s">
        <v>411</v>
      </c>
      <c r="B226" s="66">
        <v>26416</v>
      </c>
      <c r="C226" s="64">
        <v>244</v>
      </c>
      <c r="D226" s="64">
        <v>226</v>
      </c>
      <c r="E226" s="242" t="s">
        <v>412</v>
      </c>
      <c r="F226" s="202">
        <v>3500</v>
      </c>
      <c r="G226" s="202">
        <v>12</v>
      </c>
      <c r="H226" s="242"/>
      <c r="I226" s="250">
        <f t="shared" si="7"/>
        <v>42000</v>
      </c>
      <c r="J226" s="133">
        <v>42000</v>
      </c>
      <c r="K226" s="133"/>
      <c r="L226" s="133"/>
      <c r="M226" s="133"/>
      <c r="N226" s="133"/>
      <c r="O226" s="133"/>
      <c r="P226" s="133"/>
    </row>
    <row r="227" spans="1:16" ht="75" x14ac:dyDescent="0.25">
      <c r="A227" s="204" t="s">
        <v>414</v>
      </c>
      <c r="B227" s="66">
        <v>26416</v>
      </c>
      <c r="C227" s="64">
        <v>244</v>
      </c>
      <c r="D227" s="64">
        <v>226</v>
      </c>
      <c r="E227" s="242" t="s">
        <v>413</v>
      </c>
      <c r="F227" s="202">
        <v>2500</v>
      </c>
      <c r="G227" s="202">
        <v>35</v>
      </c>
      <c r="H227" s="242"/>
      <c r="I227" s="250">
        <f t="shared" si="7"/>
        <v>87500</v>
      </c>
      <c r="J227" s="133"/>
      <c r="K227" s="133"/>
      <c r="L227" s="133"/>
      <c r="M227" s="133">
        <v>87500</v>
      </c>
      <c r="N227" s="133"/>
      <c r="O227" s="133"/>
      <c r="P227" s="133"/>
    </row>
    <row r="228" spans="1:16" ht="45" x14ac:dyDescent="0.25">
      <c r="A228" s="204" t="s">
        <v>415</v>
      </c>
      <c r="B228" s="66">
        <v>26416</v>
      </c>
      <c r="C228" s="64">
        <v>244</v>
      </c>
      <c r="D228" s="64">
        <v>226</v>
      </c>
      <c r="E228" s="242" t="s">
        <v>416</v>
      </c>
      <c r="F228" s="202">
        <v>18500</v>
      </c>
      <c r="G228" s="202">
        <v>1</v>
      </c>
      <c r="H228" s="242"/>
      <c r="I228" s="250">
        <f t="shared" si="7"/>
        <v>18500</v>
      </c>
      <c r="J228" s="133"/>
      <c r="K228" s="133"/>
      <c r="L228" s="133"/>
      <c r="M228" s="133">
        <v>18500</v>
      </c>
      <c r="N228" s="133"/>
      <c r="O228" s="133"/>
      <c r="P228" s="133"/>
    </row>
    <row r="229" spans="1:16" ht="45" x14ac:dyDescent="0.25">
      <c r="A229" s="204" t="s">
        <v>417</v>
      </c>
      <c r="B229" s="66">
        <v>26416</v>
      </c>
      <c r="C229" s="64">
        <v>244</v>
      </c>
      <c r="D229" s="64">
        <v>226</v>
      </c>
      <c r="E229" s="242" t="s">
        <v>418</v>
      </c>
      <c r="F229" s="202">
        <v>15000</v>
      </c>
      <c r="G229" s="202">
        <v>8</v>
      </c>
      <c r="H229" s="242"/>
      <c r="I229" s="250">
        <f t="shared" si="7"/>
        <v>120000</v>
      </c>
      <c r="J229" s="133"/>
      <c r="K229" s="133"/>
      <c r="L229" s="133"/>
      <c r="M229" s="133">
        <v>120000</v>
      </c>
      <c r="N229" s="133"/>
      <c r="O229" s="133"/>
      <c r="P229" s="133"/>
    </row>
    <row r="230" spans="1:16" ht="30" x14ac:dyDescent="0.25">
      <c r="A230" s="204" t="s">
        <v>420</v>
      </c>
      <c r="B230" s="66">
        <v>26416</v>
      </c>
      <c r="C230" s="64">
        <v>244</v>
      </c>
      <c r="D230" s="64">
        <v>226</v>
      </c>
      <c r="E230" s="242" t="s">
        <v>419</v>
      </c>
      <c r="F230" s="202">
        <v>48000</v>
      </c>
      <c r="G230" s="202">
        <v>5</v>
      </c>
      <c r="H230" s="242"/>
      <c r="I230" s="250">
        <f t="shared" ref="I230:I241" si="8">SUM(J230:M230)+SUM(O230:P230)</f>
        <v>240000</v>
      </c>
      <c r="J230" s="133"/>
      <c r="K230" s="133"/>
      <c r="L230" s="133"/>
      <c r="M230" s="133">
        <v>240000</v>
      </c>
      <c r="N230" s="133">
        <v>90000</v>
      </c>
      <c r="O230" s="133"/>
      <c r="P230" s="133"/>
    </row>
    <row r="231" spans="1:16" ht="30" x14ac:dyDescent="0.25">
      <c r="A231" s="204" t="s">
        <v>421</v>
      </c>
      <c r="B231" s="66">
        <v>26416</v>
      </c>
      <c r="C231" s="64">
        <v>244</v>
      </c>
      <c r="D231" s="64">
        <v>226</v>
      </c>
      <c r="E231" s="242" t="s">
        <v>422</v>
      </c>
      <c r="F231" s="202">
        <v>250</v>
      </c>
      <c r="G231" s="202">
        <v>30</v>
      </c>
      <c r="H231" s="242"/>
      <c r="I231" s="250">
        <f t="shared" si="8"/>
        <v>7500</v>
      </c>
      <c r="J231" s="133"/>
      <c r="K231" s="133"/>
      <c r="L231" s="133"/>
      <c r="M231" s="133">
        <v>7500</v>
      </c>
      <c r="N231" s="133"/>
      <c r="O231" s="133"/>
      <c r="P231" s="133"/>
    </row>
    <row r="232" spans="1:16" ht="30" x14ac:dyDescent="0.25">
      <c r="A232" s="204" t="s">
        <v>424</v>
      </c>
      <c r="B232" s="66">
        <v>26416</v>
      </c>
      <c r="C232" s="64">
        <v>244</v>
      </c>
      <c r="D232" s="64">
        <v>226</v>
      </c>
      <c r="E232" s="242" t="s">
        <v>423</v>
      </c>
      <c r="F232" s="202">
        <v>20500</v>
      </c>
      <c r="G232" s="202">
        <v>1</v>
      </c>
      <c r="H232" s="242"/>
      <c r="I232" s="250">
        <f t="shared" si="8"/>
        <v>20500</v>
      </c>
      <c r="J232" s="133"/>
      <c r="K232" s="133"/>
      <c r="L232" s="133"/>
      <c r="M232" s="133">
        <v>20500</v>
      </c>
      <c r="N232" s="133"/>
      <c r="O232" s="133"/>
      <c r="P232" s="133"/>
    </row>
    <row r="233" spans="1:16" ht="30" x14ac:dyDescent="0.25">
      <c r="A233" s="204" t="s">
        <v>425</v>
      </c>
      <c r="B233" s="66">
        <v>26416</v>
      </c>
      <c r="C233" s="64">
        <v>244</v>
      </c>
      <c r="D233" s="64">
        <v>226</v>
      </c>
      <c r="E233" s="242" t="s">
        <v>418</v>
      </c>
      <c r="F233" s="202">
        <v>800</v>
      </c>
      <c r="G233" s="202">
        <v>26</v>
      </c>
      <c r="H233" s="242"/>
      <c r="I233" s="250">
        <f t="shared" si="8"/>
        <v>20800</v>
      </c>
      <c r="J233" s="133"/>
      <c r="K233" s="133"/>
      <c r="L233" s="133"/>
      <c r="M233" s="133">
        <v>20800</v>
      </c>
      <c r="N233" s="133"/>
      <c r="O233" s="133"/>
      <c r="P233" s="133"/>
    </row>
    <row r="234" spans="1:16" x14ac:dyDescent="0.25">
      <c r="A234" s="204" t="s">
        <v>426</v>
      </c>
      <c r="B234" s="66">
        <v>26416</v>
      </c>
      <c r="C234" s="64">
        <v>244</v>
      </c>
      <c r="D234" s="64">
        <v>226</v>
      </c>
      <c r="E234" s="242" t="s">
        <v>423</v>
      </c>
      <c r="F234" s="202">
        <v>75000</v>
      </c>
      <c r="G234" s="202">
        <v>1</v>
      </c>
      <c r="H234" s="242"/>
      <c r="I234" s="250">
        <f t="shared" si="8"/>
        <v>75000</v>
      </c>
      <c r="J234" s="133"/>
      <c r="K234" s="133"/>
      <c r="L234" s="133"/>
      <c r="M234" s="133">
        <v>75000</v>
      </c>
      <c r="N234" s="133"/>
      <c r="O234" s="133"/>
      <c r="P234" s="133"/>
    </row>
    <row r="235" spans="1:16" x14ac:dyDescent="0.25">
      <c r="A235" s="204" t="s">
        <v>428</v>
      </c>
      <c r="B235" s="66">
        <v>26416</v>
      </c>
      <c r="C235" s="64">
        <v>244</v>
      </c>
      <c r="D235" s="64">
        <v>226</v>
      </c>
      <c r="E235" s="242" t="s">
        <v>427</v>
      </c>
      <c r="F235" s="202">
        <v>70000</v>
      </c>
      <c r="G235" s="202">
        <v>1</v>
      </c>
      <c r="H235" s="242"/>
      <c r="I235" s="250">
        <f t="shared" si="8"/>
        <v>70000</v>
      </c>
      <c r="J235" s="133"/>
      <c r="K235" s="133"/>
      <c r="L235" s="133"/>
      <c r="M235" s="133">
        <v>70000</v>
      </c>
      <c r="N235" s="133"/>
      <c r="O235" s="133"/>
      <c r="P235" s="133"/>
    </row>
    <row r="236" spans="1:16" hidden="1" x14ac:dyDescent="0.25">
      <c r="A236" s="79"/>
      <c r="B236" s="66"/>
      <c r="C236" s="64"/>
      <c r="D236" s="64"/>
      <c r="E236" s="245"/>
      <c r="F236" s="245"/>
      <c r="G236" s="245"/>
      <c r="H236" s="244"/>
      <c r="I236" s="62">
        <f t="shared" si="8"/>
        <v>0</v>
      </c>
      <c r="J236" s="133"/>
      <c r="K236" s="133"/>
      <c r="L236" s="133"/>
      <c r="M236" s="133"/>
      <c r="N236" s="133"/>
      <c r="O236" s="133"/>
      <c r="P236" s="133"/>
    </row>
    <row r="237" spans="1:16" x14ac:dyDescent="0.25">
      <c r="A237" s="206" t="s">
        <v>119</v>
      </c>
      <c r="B237" s="199">
        <v>26417</v>
      </c>
      <c r="C237" s="198">
        <v>244</v>
      </c>
      <c r="D237" s="198">
        <v>227</v>
      </c>
      <c r="E237" s="252"/>
      <c r="F237" s="252"/>
      <c r="G237" s="252"/>
      <c r="H237" s="251"/>
      <c r="I237" s="210">
        <f t="shared" si="8"/>
        <v>0</v>
      </c>
      <c r="J237" s="196">
        <f>SUM(J238:J239)</f>
        <v>0</v>
      </c>
      <c r="K237" s="196">
        <f>SUM(K238:K239)</f>
        <v>0</v>
      </c>
      <c r="L237" s="197" t="s">
        <v>89</v>
      </c>
      <c r="M237" s="196">
        <f>SUM(M238:M239)</f>
        <v>0</v>
      </c>
      <c r="N237" s="197" t="s">
        <v>89</v>
      </c>
      <c r="O237" s="197" t="s">
        <v>89</v>
      </c>
      <c r="P237" s="196">
        <f>SUM(P238:P239)</f>
        <v>0</v>
      </c>
    </row>
    <row r="238" spans="1:16" x14ac:dyDescent="0.25">
      <c r="A238" s="225"/>
      <c r="B238" s="269">
        <v>26417</v>
      </c>
      <c r="C238" s="221">
        <v>244</v>
      </c>
      <c r="D238" s="221">
        <v>227</v>
      </c>
      <c r="E238" s="270"/>
      <c r="F238" s="271"/>
      <c r="G238" s="271"/>
      <c r="H238" s="270"/>
      <c r="I238" s="272">
        <f t="shared" si="8"/>
        <v>0</v>
      </c>
      <c r="J238" s="224"/>
      <c r="K238" s="224"/>
      <c r="L238" s="224"/>
      <c r="M238" s="224"/>
      <c r="N238" s="224"/>
      <c r="O238" s="224"/>
      <c r="P238" s="224"/>
    </row>
    <row r="239" spans="1:16" hidden="1" x14ac:dyDescent="0.25">
      <c r="A239" s="79"/>
      <c r="B239" s="66"/>
      <c r="C239" s="64"/>
      <c r="D239" s="64"/>
      <c r="E239" s="245"/>
      <c r="F239" s="245"/>
      <c r="G239" s="245"/>
      <c r="H239" s="244"/>
      <c r="I239" s="62">
        <f t="shared" si="8"/>
        <v>0</v>
      </c>
      <c r="J239" s="133"/>
      <c r="K239" s="133"/>
      <c r="L239" s="133"/>
      <c r="M239" s="133"/>
      <c r="N239" s="133"/>
      <c r="O239" s="133"/>
      <c r="P239" s="133"/>
    </row>
    <row r="240" spans="1:16" x14ac:dyDescent="0.25">
      <c r="A240" s="206" t="s">
        <v>99</v>
      </c>
      <c r="B240" s="199">
        <v>26418</v>
      </c>
      <c r="C240" s="198">
        <v>244</v>
      </c>
      <c r="D240" s="198">
        <v>228</v>
      </c>
      <c r="E240" s="252"/>
      <c r="F240" s="252"/>
      <c r="G240" s="252"/>
      <c r="H240" s="251"/>
      <c r="I240" s="210">
        <f t="shared" si="8"/>
        <v>0</v>
      </c>
      <c r="J240" s="196">
        <f>SUM(J241:J242)</f>
        <v>0</v>
      </c>
      <c r="K240" s="196">
        <f>SUM(K241:K242)</f>
        <v>0</v>
      </c>
      <c r="L240" s="197" t="s">
        <v>89</v>
      </c>
      <c r="M240" s="196">
        <f>SUM(M241:M242)</f>
        <v>0</v>
      </c>
      <c r="N240" s="197" t="s">
        <v>89</v>
      </c>
      <c r="O240" s="197" t="s">
        <v>89</v>
      </c>
      <c r="P240" s="197" t="s">
        <v>89</v>
      </c>
    </row>
    <row r="241" spans="1:16" x14ac:dyDescent="0.25">
      <c r="A241" s="227"/>
      <c r="B241" s="269">
        <v>26418</v>
      </c>
      <c r="C241" s="221">
        <v>244</v>
      </c>
      <c r="D241" s="221">
        <v>228</v>
      </c>
      <c r="E241" s="275"/>
      <c r="F241" s="275"/>
      <c r="G241" s="275"/>
      <c r="H241" s="270"/>
      <c r="I241" s="272">
        <f t="shared" si="8"/>
        <v>0</v>
      </c>
      <c r="J241" s="224"/>
      <c r="K241" s="224"/>
      <c r="L241" s="223"/>
      <c r="M241" s="224"/>
      <c r="N241" s="223"/>
      <c r="O241" s="223"/>
      <c r="P241" s="223"/>
    </row>
    <row r="242" spans="1:16" hidden="1" x14ac:dyDescent="0.25">
      <c r="A242" s="79"/>
      <c r="B242" s="66"/>
      <c r="C242" s="64"/>
      <c r="D242" s="64"/>
      <c r="E242" s="245"/>
      <c r="F242" s="245"/>
      <c r="G242" s="245"/>
      <c r="H242" s="244"/>
      <c r="I242" s="62"/>
      <c r="J242" s="133"/>
      <c r="K242" s="133"/>
      <c r="L242" s="61"/>
      <c r="M242" s="133"/>
      <c r="N242" s="61"/>
      <c r="O242" s="61"/>
      <c r="P242" s="61"/>
    </row>
    <row r="243" spans="1:16" ht="45" x14ac:dyDescent="0.25">
      <c r="A243" s="79" t="s">
        <v>118</v>
      </c>
      <c r="B243" s="66">
        <v>26419</v>
      </c>
      <c r="C243" s="64">
        <v>244</v>
      </c>
      <c r="D243" s="64">
        <v>229</v>
      </c>
      <c r="E243" s="245"/>
      <c r="F243" s="245"/>
      <c r="G243" s="245"/>
      <c r="H243" s="244"/>
      <c r="I243" s="62">
        <f>SUM(J243:M243)+SUM(O243:P243)</f>
        <v>1</v>
      </c>
      <c r="J243" s="133"/>
      <c r="K243" s="61" t="s">
        <v>89</v>
      </c>
      <c r="L243" s="61" t="s">
        <v>89</v>
      </c>
      <c r="M243" s="133">
        <v>1</v>
      </c>
      <c r="N243" s="61" t="s">
        <v>89</v>
      </c>
      <c r="O243" s="61" t="s">
        <v>89</v>
      </c>
      <c r="P243" s="61" t="s">
        <v>89</v>
      </c>
    </row>
    <row r="244" spans="1:16" ht="30" x14ac:dyDescent="0.25">
      <c r="A244" s="206" t="s">
        <v>117</v>
      </c>
      <c r="B244" s="199">
        <v>26420</v>
      </c>
      <c r="C244" s="198">
        <v>244</v>
      </c>
      <c r="D244" s="198">
        <v>267</v>
      </c>
      <c r="E244" s="252"/>
      <c r="F244" s="252"/>
      <c r="G244" s="252"/>
      <c r="H244" s="251"/>
      <c r="I244" s="210">
        <f>SUM(J244:M244)+SUM(O244:P244)</f>
        <v>0</v>
      </c>
      <c r="J244" s="196">
        <f>SUM(J245:J246)</f>
        <v>0</v>
      </c>
      <c r="K244" s="197" t="s">
        <v>89</v>
      </c>
      <c r="L244" s="197" t="s">
        <v>89</v>
      </c>
      <c r="M244" s="196">
        <f>SUM(M245:M246)</f>
        <v>0</v>
      </c>
      <c r="N244" s="197" t="s">
        <v>89</v>
      </c>
      <c r="O244" s="197" t="s">
        <v>89</v>
      </c>
      <c r="P244" s="197" t="s">
        <v>89</v>
      </c>
    </row>
    <row r="245" spans="1:16" x14ac:dyDescent="0.25">
      <c r="A245" s="227"/>
      <c r="B245" s="269">
        <v>26420</v>
      </c>
      <c r="C245" s="221">
        <v>244</v>
      </c>
      <c r="D245" s="221">
        <v>267</v>
      </c>
      <c r="E245" s="275"/>
      <c r="F245" s="275"/>
      <c r="G245" s="275"/>
      <c r="H245" s="270"/>
      <c r="I245" s="272">
        <f>SUM(J245:M245)+SUM(O245:P245)</f>
        <v>0</v>
      </c>
      <c r="J245" s="224"/>
      <c r="K245" s="224"/>
      <c r="L245" s="223"/>
      <c r="M245" s="224"/>
      <c r="N245" s="223"/>
      <c r="O245" s="223"/>
      <c r="P245" s="223"/>
    </row>
    <row r="246" spans="1:16" hidden="1" x14ac:dyDescent="0.25">
      <c r="A246" s="79"/>
      <c r="B246" s="66"/>
      <c r="C246" s="64"/>
      <c r="D246" s="64"/>
      <c r="E246" s="245"/>
      <c r="F246" s="245"/>
      <c r="G246" s="245"/>
      <c r="H246" s="244"/>
      <c r="I246" s="62"/>
      <c r="J246" s="133"/>
      <c r="K246" s="133"/>
      <c r="L246" s="61"/>
      <c r="M246" s="133"/>
      <c r="N246" s="61"/>
      <c r="O246" s="61"/>
      <c r="P246" s="61"/>
    </row>
    <row r="247" spans="1:16" x14ac:dyDescent="0.25">
      <c r="A247" s="206" t="s">
        <v>98</v>
      </c>
      <c r="B247" s="199">
        <v>2642</v>
      </c>
      <c r="C247" s="198">
        <v>244</v>
      </c>
      <c r="D247" s="198">
        <v>310</v>
      </c>
      <c r="E247" s="252"/>
      <c r="F247" s="252"/>
      <c r="G247" s="252"/>
      <c r="H247" s="251"/>
      <c r="I247" s="210">
        <f t="shared" ref="I247:I278" si="9">SUM(J247:M247)+SUM(O247:P247)</f>
        <v>200000</v>
      </c>
      <c r="J247" s="196">
        <f>SUM(J248:J251)</f>
        <v>0</v>
      </c>
      <c r="K247" s="196">
        <f>SUM(K248:K251)</f>
        <v>0</v>
      </c>
      <c r="L247" s="197" t="s">
        <v>89</v>
      </c>
      <c r="M247" s="196">
        <f>SUM(M248:M251)</f>
        <v>200000</v>
      </c>
      <c r="N247" s="196">
        <f>SUM(N248:N251)</f>
        <v>0</v>
      </c>
      <c r="O247" s="197" t="s">
        <v>89</v>
      </c>
      <c r="P247" s="197">
        <f>SUM(P248:P251)</f>
        <v>0</v>
      </c>
    </row>
    <row r="248" spans="1:16" x14ac:dyDescent="0.25">
      <c r="A248" s="204" t="s">
        <v>403</v>
      </c>
      <c r="B248" s="66">
        <v>2642</v>
      </c>
      <c r="C248" s="64">
        <v>244</v>
      </c>
      <c r="D248" s="64">
        <v>310</v>
      </c>
      <c r="E248" s="242" t="s">
        <v>392</v>
      </c>
      <c r="F248" s="202">
        <v>1500</v>
      </c>
      <c r="G248" s="202">
        <v>30</v>
      </c>
      <c r="H248" s="242"/>
      <c r="I248" s="250">
        <f t="shared" si="9"/>
        <v>45000</v>
      </c>
      <c r="J248" s="133"/>
      <c r="K248" s="133"/>
      <c r="L248" s="133"/>
      <c r="M248" s="133">
        <v>45000</v>
      </c>
      <c r="N248" s="133"/>
      <c r="O248" s="61"/>
      <c r="P248" s="135"/>
    </row>
    <row r="249" spans="1:16" x14ac:dyDescent="0.25">
      <c r="A249" s="204" t="s">
        <v>404</v>
      </c>
      <c r="B249" s="66">
        <v>2642</v>
      </c>
      <c r="C249" s="64">
        <v>244</v>
      </c>
      <c r="D249" s="64">
        <v>310</v>
      </c>
      <c r="E249" s="242" t="s">
        <v>387</v>
      </c>
      <c r="F249" s="202">
        <v>55000</v>
      </c>
      <c r="G249" s="202">
        <v>1</v>
      </c>
      <c r="H249" s="242"/>
      <c r="I249" s="250">
        <f t="shared" si="9"/>
        <v>55000</v>
      </c>
      <c r="J249" s="133"/>
      <c r="K249" s="133"/>
      <c r="L249" s="133"/>
      <c r="M249" s="133">
        <v>55000</v>
      </c>
      <c r="N249" s="133"/>
      <c r="O249" s="61"/>
      <c r="P249" s="135"/>
    </row>
    <row r="250" spans="1:16" x14ac:dyDescent="0.25">
      <c r="A250" s="204" t="s">
        <v>405</v>
      </c>
      <c r="B250" s="66">
        <v>2642</v>
      </c>
      <c r="C250" s="64">
        <v>244</v>
      </c>
      <c r="D250" s="64">
        <v>310</v>
      </c>
      <c r="E250" s="242" t="s">
        <v>387</v>
      </c>
      <c r="F250" s="202">
        <v>100000</v>
      </c>
      <c r="G250" s="202">
        <v>1</v>
      </c>
      <c r="H250" s="242"/>
      <c r="I250" s="250">
        <f t="shared" si="9"/>
        <v>100000</v>
      </c>
      <c r="J250" s="133"/>
      <c r="K250" s="133"/>
      <c r="L250" s="133"/>
      <c r="M250" s="133">
        <v>100000</v>
      </c>
      <c r="N250" s="133"/>
      <c r="O250" s="61"/>
      <c r="P250" s="135"/>
    </row>
    <row r="251" spans="1:16" hidden="1" x14ac:dyDescent="0.25">
      <c r="A251" s="79"/>
      <c r="B251" s="66"/>
      <c r="C251" s="64"/>
      <c r="D251" s="64"/>
      <c r="E251" s="245"/>
      <c r="F251" s="245"/>
      <c r="G251" s="245"/>
      <c r="H251" s="244"/>
      <c r="I251" s="62">
        <f t="shared" si="9"/>
        <v>0</v>
      </c>
      <c r="J251" s="133"/>
      <c r="K251" s="133"/>
      <c r="L251" s="133"/>
      <c r="M251" s="133"/>
      <c r="N251" s="133"/>
      <c r="O251" s="61"/>
      <c r="P251" s="61"/>
    </row>
    <row r="252" spans="1:16" x14ac:dyDescent="0.25">
      <c r="A252" s="206" t="s">
        <v>116</v>
      </c>
      <c r="B252" s="199">
        <v>2643</v>
      </c>
      <c r="C252" s="198">
        <v>244</v>
      </c>
      <c r="D252" s="198">
        <v>320</v>
      </c>
      <c r="E252" s="252"/>
      <c r="F252" s="252"/>
      <c r="G252" s="252"/>
      <c r="H252" s="251"/>
      <c r="I252" s="210">
        <f t="shared" si="9"/>
        <v>0</v>
      </c>
      <c r="J252" s="210">
        <f>SUM(J253:J254)</f>
        <v>0</v>
      </c>
      <c r="K252" s="210">
        <f>SUM(K253:K254)</f>
        <v>0</v>
      </c>
      <c r="L252" s="197" t="s">
        <v>89</v>
      </c>
      <c r="M252" s="210">
        <f>SUM(M253:M254)</f>
        <v>0</v>
      </c>
      <c r="N252" s="210">
        <f>SUM(N253:N254)</f>
        <v>0</v>
      </c>
      <c r="O252" s="197" t="s">
        <v>89</v>
      </c>
      <c r="P252" s="197" t="s">
        <v>89</v>
      </c>
    </row>
    <row r="253" spans="1:16" x14ac:dyDescent="0.25">
      <c r="A253" s="227"/>
      <c r="B253" s="269">
        <v>2643</v>
      </c>
      <c r="C253" s="221">
        <v>244</v>
      </c>
      <c r="D253" s="221">
        <v>320</v>
      </c>
      <c r="E253" s="275"/>
      <c r="F253" s="275"/>
      <c r="G253" s="275"/>
      <c r="H253" s="270"/>
      <c r="I253" s="229">
        <f t="shared" si="9"/>
        <v>0</v>
      </c>
      <c r="J253" s="224"/>
      <c r="K253" s="224"/>
      <c r="L253" s="223" t="s">
        <v>89</v>
      </c>
      <c r="M253" s="224"/>
      <c r="N253" s="224"/>
      <c r="O253" s="223" t="s">
        <v>89</v>
      </c>
      <c r="P253" s="223" t="s">
        <v>89</v>
      </c>
    </row>
    <row r="254" spans="1:16" hidden="1" x14ac:dyDescent="0.25">
      <c r="A254" s="207"/>
      <c r="B254" s="66"/>
      <c r="C254" s="64"/>
      <c r="D254" s="64"/>
      <c r="E254" s="243"/>
      <c r="F254" s="243"/>
      <c r="G254" s="243"/>
      <c r="H254" s="242"/>
      <c r="I254" s="62">
        <f t="shared" si="9"/>
        <v>0</v>
      </c>
      <c r="J254" s="133"/>
      <c r="K254" s="133"/>
      <c r="L254" s="133"/>
      <c r="M254" s="133"/>
      <c r="N254" s="133"/>
      <c r="O254" s="61"/>
      <c r="P254" s="61"/>
    </row>
    <row r="255" spans="1:16" x14ac:dyDescent="0.25">
      <c r="A255" s="79" t="s">
        <v>115</v>
      </c>
      <c r="B255" s="66">
        <v>2644</v>
      </c>
      <c r="C255" s="64">
        <v>244</v>
      </c>
      <c r="D255" s="64">
        <v>340</v>
      </c>
      <c r="E255" s="240"/>
      <c r="F255" s="240"/>
      <c r="G255" s="240"/>
      <c r="H255" s="239"/>
      <c r="I255" s="63">
        <f t="shared" si="9"/>
        <v>567000</v>
      </c>
      <c r="J255" s="63">
        <f>0+J256+J259+J262+J265+J268+J271+J285+J288</f>
        <v>0</v>
      </c>
      <c r="K255" s="63">
        <f>0+K259+K262+K265+K268+K271+K285+K288</f>
        <v>0</v>
      </c>
      <c r="L255" s="78" t="s">
        <v>89</v>
      </c>
      <c r="M255" s="63">
        <f>0+M256+M259+M262+M265+M268+M271+M285+M288</f>
        <v>567000</v>
      </c>
      <c r="N255" s="63">
        <f>0+N256+N265+N268+N271+N285+N288</f>
        <v>17000</v>
      </c>
      <c r="O255" s="78" t="s">
        <v>89</v>
      </c>
      <c r="P255" s="63">
        <f>0+P288</f>
        <v>0</v>
      </c>
    </row>
    <row r="256" spans="1:16" ht="14.25" customHeight="1" x14ac:dyDescent="0.25">
      <c r="A256" s="253" t="s">
        <v>114</v>
      </c>
      <c r="B256" s="199">
        <v>26441</v>
      </c>
      <c r="C256" s="198">
        <v>244</v>
      </c>
      <c r="D256" s="198">
        <v>341</v>
      </c>
      <c r="E256" s="252"/>
      <c r="F256" s="252"/>
      <c r="G256" s="252"/>
      <c r="H256" s="251"/>
      <c r="I256" s="210">
        <f t="shared" si="9"/>
        <v>0</v>
      </c>
      <c r="J256" s="196">
        <f>SUM(J257:J258)</f>
        <v>0</v>
      </c>
      <c r="K256" s="197" t="s">
        <v>89</v>
      </c>
      <c r="L256" s="197" t="s">
        <v>89</v>
      </c>
      <c r="M256" s="196">
        <f>SUM(M257:M258)</f>
        <v>0</v>
      </c>
      <c r="N256" s="196">
        <f>SUM(N257:N258)</f>
        <v>0</v>
      </c>
      <c r="O256" s="197" t="s">
        <v>89</v>
      </c>
      <c r="P256" s="197" t="s">
        <v>89</v>
      </c>
    </row>
    <row r="257" spans="1:16" ht="14.25" customHeight="1" x14ac:dyDescent="0.25">
      <c r="A257" s="273"/>
      <c r="B257" s="269">
        <v>26441</v>
      </c>
      <c r="C257" s="221">
        <v>244</v>
      </c>
      <c r="D257" s="221">
        <v>341</v>
      </c>
      <c r="E257" s="270"/>
      <c r="F257" s="271"/>
      <c r="G257" s="271"/>
      <c r="H257" s="270"/>
      <c r="I257" s="272">
        <f t="shared" si="9"/>
        <v>0</v>
      </c>
      <c r="J257" s="224"/>
      <c r="K257" s="223"/>
      <c r="L257" s="223"/>
      <c r="M257" s="224"/>
      <c r="N257" s="224"/>
      <c r="O257" s="223"/>
      <c r="P257" s="223"/>
    </row>
    <row r="258" spans="1:16" ht="15" hidden="1" customHeight="1" x14ac:dyDescent="0.25">
      <c r="A258" s="261"/>
      <c r="B258" s="66"/>
      <c r="C258" s="64"/>
      <c r="D258" s="64"/>
      <c r="E258" s="243"/>
      <c r="F258" s="243"/>
      <c r="G258" s="243"/>
      <c r="H258" s="242"/>
      <c r="I258" s="62">
        <f t="shared" si="9"/>
        <v>0</v>
      </c>
      <c r="J258" s="133"/>
      <c r="K258" s="61"/>
      <c r="L258" s="61"/>
      <c r="M258" s="133"/>
      <c r="N258" s="133"/>
      <c r="O258" s="61"/>
      <c r="P258" s="61"/>
    </row>
    <row r="259" spans="1:16" ht="14.25" customHeight="1" x14ac:dyDescent="0.25">
      <c r="A259" s="253" t="s">
        <v>113</v>
      </c>
      <c r="B259" s="199">
        <v>26442</v>
      </c>
      <c r="C259" s="198">
        <v>244</v>
      </c>
      <c r="D259" s="198">
        <v>342</v>
      </c>
      <c r="E259" s="252"/>
      <c r="F259" s="252"/>
      <c r="G259" s="252"/>
      <c r="H259" s="251"/>
      <c r="I259" s="210">
        <f t="shared" si="9"/>
        <v>0</v>
      </c>
      <c r="J259" s="196">
        <f>SUM(J260:J261)</f>
        <v>0</v>
      </c>
      <c r="K259" s="196">
        <f>SUM(K260:K261)</f>
        <v>0</v>
      </c>
      <c r="L259" s="197" t="s">
        <v>89</v>
      </c>
      <c r="M259" s="196">
        <f>SUM(M260:M261)</f>
        <v>0</v>
      </c>
      <c r="N259" s="197" t="s">
        <v>89</v>
      </c>
      <c r="O259" s="197" t="s">
        <v>89</v>
      </c>
      <c r="P259" s="197" t="s">
        <v>89</v>
      </c>
    </row>
    <row r="260" spans="1:16" ht="14.25" customHeight="1" x14ac:dyDescent="0.25">
      <c r="A260" s="274"/>
      <c r="B260" s="269">
        <v>26442</v>
      </c>
      <c r="C260" s="221">
        <v>244</v>
      </c>
      <c r="D260" s="221">
        <v>342</v>
      </c>
      <c r="E260" s="270"/>
      <c r="F260" s="271"/>
      <c r="G260" s="271"/>
      <c r="H260" s="270"/>
      <c r="I260" s="272">
        <f t="shared" si="9"/>
        <v>0</v>
      </c>
      <c r="J260" s="224"/>
      <c r="K260" s="224"/>
      <c r="L260" s="224"/>
      <c r="M260" s="224"/>
      <c r="N260" s="223"/>
      <c r="O260" s="223"/>
      <c r="P260" s="223"/>
    </row>
    <row r="261" spans="1:16" ht="15" hidden="1" customHeight="1" x14ac:dyDescent="0.25">
      <c r="A261" s="82"/>
      <c r="B261" s="66"/>
      <c r="C261" s="64"/>
      <c r="D261" s="64"/>
      <c r="E261" s="245"/>
      <c r="F261" s="245"/>
      <c r="G261" s="245"/>
      <c r="H261" s="244"/>
      <c r="I261" s="62">
        <f t="shared" si="9"/>
        <v>0</v>
      </c>
      <c r="J261" s="133"/>
      <c r="K261" s="133"/>
      <c r="L261" s="133"/>
      <c r="M261" s="133"/>
      <c r="N261" s="61"/>
      <c r="O261" s="61"/>
      <c r="P261" s="61"/>
    </row>
    <row r="262" spans="1:16" ht="14.25" customHeight="1" x14ac:dyDescent="0.25">
      <c r="A262" s="253" t="s">
        <v>112</v>
      </c>
      <c r="B262" s="199">
        <v>26443</v>
      </c>
      <c r="C262" s="198">
        <v>244</v>
      </c>
      <c r="D262" s="198">
        <v>343</v>
      </c>
      <c r="E262" s="252"/>
      <c r="F262" s="252"/>
      <c r="G262" s="252"/>
      <c r="H262" s="251"/>
      <c r="I262" s="210">
        <f t="shared" si="9"/>
        <v>0</v>
      </c>
      <c r="J262" s="196">
        <f>SUM(J263:J264)</f>
        <v>0</v>
      </c>
      <c r="K262" s="196">
        <f>SUM(K263:K264)</f>
        <v>0</v>
      </c>
      <c r="L262" s="197" t="s">
        <v>89</v>
      </c>
      <c r="M262" s="196">
        <f>SUM(M263:M264)</f>
        <v>0</v>
      </c>
      <c r="N262" s="197" t="s">
        <v>89</v>
      </c>
      <c r="O262" s="197" t="s">
        <v>89</v>
      </c>
      <c r="P262" s="197" t="s">
        <v>89</v>
      </c>
    </row>
    <row r="263" spans="1:16" x14ac:dyDescent="0.25">
      <c r="A263" s="274"/>
      <c r="B263" s="269">
        <v>26443</v>
      </c>
      <c r="C263" s="221">
        <v>244</v>
      </c>
      <c r="D263" s="221">
        <v>343</v>
      </c>
      <c r="E263" s="270"/>
      <c r="F263" s="271"/>
      <c r="G263" s="271"/>
      <c r="H263" s="270"/>
      <c r="I263" s="272">
        <f t="shared" si="9"/>
        <v>0</v>
      </c>
      <c r="J263" s="224"/>
      <c r="K263" s="224"/>
      <c r="L263" s="224"/>
      <c r="M263" s="224"/>
      <c r="N263" s="223"/>
      <c r="O263" s="223"/>
      <c r="P263" s="223"/>
    </row>
    <row r="264" spans="1:16" ht="15" hidden="1" customHeight="1" x14ac:dyDescent="0.25">
      <c r="A264" s="82"/>
      <c r="B264" s="66"/>
      <c r="C264" s="64"/>
      <c r="D264" s="64"/>
      <c r="E264" s="245"/>
      <c r="F264" s="245"/>
      <c r="G264" s="245"/>
      <c r="H264" s="244"/>
      <c r="I264" s="62">
        <f t="shared" si="9"/>
        <v>0</v>
      </c>
      <c r="J264" s="133"/>
      <c r="K264" s="133"/>
      <c r="L264" s="133"/>
      <c r="M264" s="133"/>
      <c r="N264" s="61"/>
      <c r="O264" s="61"/>
      <c r="P264" s="61"/>
    </row>
    <row r="265" spans="1:16" ht="14.25" customHeight="1" x14ac:dyDescent="0.25">
      <c r="A265" s="253" t="s">
        <v>111</v>
      </c>
      <c r="B265" s="199">
        <v>26444</v>
      </c>
      <c r="C265" s="198">
        <v>244</v>
      </c>
      <c r="D265" s="198">
        <v>344</v>
      </c>
      <c r="E265" s="252"/>
      <c r="F265" s="252"/>
      <c r="G265" s="252"/>
      <c r="H265" s="251"/>
      <c r="I265" s="210">
        <f t="shared" si="9"/>
        <v>0</v>
      </c>
      <c r="J265" s="196">
        <f>SUM(J266:J267)</f>
        <v>0</v>
      </c>
      <c r="K265" s="196">
        <f>SUM(K266:K267)</f>
        <v>0</v>
      </c>
      <c r="L265" s="197" t="s">
        <v>89</v>
      </c>
      <c r="M265" s="196">
        <f>SUM(M266:M267)</f>
        <v>0</v>
      </c>
      <c r="N265" s="196">
        <f>SUM(N266:N267)</f>
        <v>0</v>
      </c>
      <c r="O265" s="197" t="s">
        <v>89</v>
      </c>
      <c r="P265" s="197" t="s">
        <v>89</v>
      </c>
    </row>
    <row r="266" spans="1:16" x14ac:dyDescent="0.25">
      <c r="A266" s="274"/>
      <c r="B266" s="269">
        <v>26444</v>
      </c>
      <c r="C266" s="221">
        <v>244</v>
      </c>
      <c r="D266" s="221">
        <v>344</v>
      </c>
      <c r="E266" s="270"/>
      <c r="F266" s="271"/>
      <c r="G266" s="271"/>
      <c r="H266" s="270"/>
      <c r="I266" s="272">
        <f t="shared" si="9"/>
        <v>0</v>
      </c>
      <c r="J266" s="224"/>
      <c r="K266" s="224"/>
      <c r="L266" s="224"/>
      <c r="M266" s="224"/>
      <c r="N266" s="224"/>
      <c r="O266" s="223"/>
      <c r="P266" s="223"/>
    </row>
    <row r="267" spans="1:16" ht="15" hidden="1" customHeight="1" x14ac:dyDescent="0.25">
      <c r="A267" s="82"/>
      <c r="B267" s="66"/>
      <c r="C267" s="64"/>
      <c r="D267" s="64"/>
      <c r="E267" s="245"/>
      <c r="F267" s="245"/>
      <c r="G267" s="245"/>
      <c r="H267" s="244"/>
      <c r="I267" s="62">
        <f t="shared" si="9"/>
        <v>0</v>
      </c>
      <c r="J267" s="133"/>
      <c r="K267" s="133"/>
      <c r="L267" s="133"/>
      <c r="M267" s="133"/>
      <c r="N267" s="133"/>
      <c r="O267" s="61"/>
      <c r="P267" s="61"/>
    </row>
    <row r="268" spans="1:16" ht="14.25" customHeight="1" x14ac:dyDescent="0.25">
      <c r="A268" s="253" t="s">
        <v>110</v>
      </c>
      <c r="B268" s="199">
        <v>26445</v>
      </c>
      <c r="C268" s="198">
        <v>244</v>
      </c>
      <c r="D268" s="198">
        <v>345</v>
      </c>
      <c r="E268" s="252"/>
      <c r="F268" s="252"/>
      <c r="G268" s="252"/>
      <c r="H268" s="251"/>
      <c r="I268" s="210">
        <f t="shared" si="9"/>
        <v>30000</v>
      </c>
      <c r="J268" s="196">
        <f>SUM(J269:J270)</f>
        <v>0</v>
      </c>
      <c r="K268" s="196">
        <f>SUM(K269:K270)</f>
        <v>0</v>
      </c>
      <c r="L268" s="197" t="s">
        <v>89</v>
      </c>
      <c r="M268" s="196">
        <f>SUM(M269:M270)</f>
        <v>30000</v>
      </c>
      <c r="N268" s="196">
        <f>SUM(N269:N270)</f>
        <v>0</v>
      </c>
      <c r="O268" s="197" t="s">
        <v>89</v>
      </c>
      <c r="P268" s="197" t="s">
        <v>89</v>
      </c>
    </row>
    <row r="269" spans="1:16" x14ac:dyDescent="0.25">
      <c r="A269" s="260" t="s">
        <v>402</v>
      </c>
      <c r="B269" s="66">
        <v>26445</v>
      </c>
      <c r="C269" s="64">
        <v>244</v>
      </c>
      <c r="D269" s="64">
        <v>345</v>
      </c>
      <c r="E269" s="242" t="s">
        <v>387</v>
      </c>
      <c r="F269" s="202">
        <v>50000</v>
      </c>
      <c r="G269" s="202">
        <v>1</v>
      </c>
      <c r="H269" s="242"/>
      <c r="I269" s="250">
        <f t="shared" si="9"/>
        <v>30000</v>
      </c>
      <c r="J269" s="133"/>
      <c r="K269" s="133"/>
      <c r="L269" s="133"/>
      <c r="M269" s="133">
        <v>30000</v>
      </c>
      <c r="N269" s="133"/>
      <c r="O269" s="61"/>
      <c r="P269" s="61"/>
    </row>
    <row r="270" spans="1:16" ht="15" hidden="1" customHeight="1" x14ac:dyDescent="0.25">
      <c r="A270" s="82"/>
      <c r="B270" s="66"/>
      <c r="C270" s="64"/>
      <c r="D270" s="64"/>
      <c r="E270" s="245"/>
      <c r="F270" s="245"/>
      <c r="G270" s="245"/>
      <c r="H270" s="244"/>
      <c r="I270" s="62">
        <f t="shared" si="9"/>
        <v>0</v>
      </c>
      <c r="J270" s="133"/>
      <c r="K270" s="133"/>
      <c r="L270" s="133"/>
      <c r="M270" s="133"/>
      <c r="N270" s="133"/>
      <c r="O270" s="61"/>
      <c r="P270" s="61"/>
    </row>
    <row r="271" spans="1:16" ht="14.25" customHeight="1" x14ac:dyDescent="0.25">
      <c r="A271" s="253" t="s">
        <v>109</v>
      </c>
      <c r="B271" s="199">
        <v>26446</v>
      </c>
      <c r="C271" s="198">
        <v>244</v>
      </c>
      <c r="D271" s="198">
        <v>346</v>
      </c>
      <c r="E271" s="252"/>
      <c r="F271" s="252"/>
      <c r="G271" s="252"/>
      <c r="H271" s="251"/>
      <c r="I271" s="210">
        <f t="shared" si="9"/>
        <v>477000</v>
      </c>
      <c r="J271" s="196">
        <f>SUM(J272:J284)</f>
        <v>0</v>
      </c>
      <c r="K271" s="196">
        <f>SUM(K272:K284)</f>
        <v>0</v>
      </c>
      <c r="L271" s="197" t="s">
        <v>89</v>
      </c>
      <c r="M271" s="196">
        <f>SUM(M272:M284)</f>
        <v>477000</v>
      </c>
      <c r="N271" s="196">
        <f>SUM(N272:N284)</f>
        <v>7000</v>
      </c>
      <c r="O271" s="197" t="s">
        <v>89</v>
      </c>
      <c r="P271" s="197" t="s">
        <v>89</v>
      </c>
    </row>
    <row r="272" spans="1:16" x14ac:dyDescent="0.25">
      <c r="A272" s="258" t="s">
        <v>388</v>
      </c>
      <c r="B272" s="66">
        <v>26446</v>
      </c>
      <c r="C272" s="64">
        <v>244</v>
      </c>
      <c r="D272" s="64">
        <v>346</v>
      </c>
      <c r="E272" s="242" t="s">
        <v>387</v>
      </c>
      <c r="F272" s="202">
        <v>70000</v>
      </c>
      <c r="G272" s="202">
        <v>1</v>
      </c>
      <c r="H272" s="242"/>
      <c r="I272" s="250">
        <f t="shared" si="9"/>
        <v>70000</v>
      </c>
      <c r="J272" s="133"/>
      <c r="K272" s="133"/>
      <c r="L272" s="133"/>
      <c r="M272" s="133">
        <v>70000</v>
      </c>
      <c r="N272" s="133"/>
      <c r="O272" s="61"/>
      <c r="P272" s="61"/>
    </row>
    <row r="273" spans="1:16" x14ac:dyDescent="0.25">
      <c r="A273" s="258" t="s">
        <v>389</v>
      </c>
      <c r="B273" s="66">
        <v>26446</v>
      </c>
      <c r="C273" s="64">
        <v>244</v>
      </c>
      <c r="D273" s="64">
        <v>346</v>
      </c>
      <c r="E273" s="242" t="s">
        <v>387</v>
      </c>
      <c r="F273" s="202">
        <v>70000</v>
      </c>
      <c r="G273" s="202">
        <v>1</v>
      </c>
      <c r="H273" s="242"/>
      <c r="I273" s="250">
        <f t="shared" si="9"/>
        <v>70000</v>
      </c>
      <c r="J273" s="133"/>
      <c r="K273" s="133"/>
      <c r="L273" s="133"/>
      <c r="M273" s="133">
        <v>70000</v>
      </c>
      <c r="N273" s="133"/>
      <c r="O273" s="61"/>
      <c r="P273" s="61"/>
    </row>
    <row r="274" spans="1:16" x14ac:dyDescent="0.25">
      <c r="A274" s="258" t="s">
        <v>390</v>
      </c>
      <c r="B274" s="66">
        <v>26446</v>
      </c>
      <c r="C274" s="64">
        <v>244</v>
      </c>
      <c r="D274" s="64">
        <v>346</v>
      </c>
      <c r="E274" s="242" t="s">
        <v>387</v>
      </c>
      <c r="F274" s="202">
        <v>15000</v>
      </c>
      <c r="G274" s="202">
        <v>1</v>
      </c>
      <c r="H274" s="242"/>
      <c r="I274" s="250">
        <f t="shared" si="9"/>
        <v>15000</v>
      </c>
      <c r="J274" s="133"/>
      <c r="K274" s="133"/>
      <c r="L274" s="133"/>
      <c r="M274" s="133">
        <v>15000</v>
      </c>
      <c r="N274" s="133"/>
      <c r="O274" s="61"/>
      <c r="P274" s="61"/>
    </row>
    <row r="275" spans="1:16" x14ac:dyDescent="0.25">
      <c r="A275" s="258" t="s">
        <v>391</v>
      </c>
      <c r="B275" s="66">
        <v>26446</v>
      </c>
      <c r="C275" s="64">
        <v>244</v>
      </c>
      <c r="D275" s="64">
        <v>346</v>
      </c>
      <c r="E275" s="242" t="s">
        <v>392</v>
      </c>
      <c r="F275" s="202">
        <v>1</v>
      </c>
      <c r="G275" s="202">
        <v>15000</v>
      </c>
      <c r="H275" s="242"/>
      <c r="I275" s="250">
        <f t="shared" si="9"/>
        <v>15000</v>
      </c>
      <c r="J275" s="133"/>
      <c r="K275" s="133"/>
      <c r="L275" s="133"/>
      <c r="M275" s="133">
        <v>15000</v>
      </c>
      <c r="N275" s="133"/>
      <c r="O275" s="61"/>
      <c r="P275" s="61"/>
    </row>
    <row r="276" spans="1:16" ht="30" x14ac:dyDescent="0.25">
      <c r="A276" s="258" t="s">
        <v>393</v>
      </c>
      <c r="B276" s="66">
        <v>26446</v>
      </c>
      <c r="C276" s="64">
        <v>244</v>
      </c>
      <c r="D276" s="64">
        <v>346</v>
      </c>
      <c r="E276" s="242" t="s">
        <v>387</v>
      </c>
      <c r="F276" s="202">
        <v>55000</v>
      </c>
      <c r="G276" s="202">
        <v>1</v>
      </c>
      <c r="H276" s="242"/>
      <c r="I276" s="250">
        <f t="shared" si="9"/>
        <v>55000</v>
      </c>
      <c r="J276" s="133"/>
      <c r="K276" s="133"/>
      <c r="L276" s="133"/>
      <c r="M276" s="133">
        <v>55000</v>
      </c>
      <c r="N276" s="133"/>
      <c r="O276" s="61"/>
      <c r="P276" s="61"/>
    </row>
    <row r="277" spans="1:16" x14ac:dyDescent="0.25">
      <c r="A277" s="258" t="s">
        <v>394</v>
      </c>
      <c r="B277" s="66">
        <v>26446</v>
      </c>
      <c r="C277" s="64">
        <v>244</v>
      </c>
      <c r="D277" s="64">
        <v>346</v>
      </c>
      <c r="E277" s="242" t="s">
        <v>387</v>
      </c>
      <c r="F277" s="202">
        <v>8814.68</v>
      </c>
      <c r="G277" s="202">
        <v>1</v>
      </c>
      <c r="H277" s="242"/>
      <c r="I277" s="250">
        <f t="shared" si="9"/>
        <v>8814.68</v>
      </c>
      <c r="J277" s="133"/>
      <c r="K277" s="133"/>
      <c r="L277" s="133"/>
      <c r="M277" s="133">
        <v>8814.68</v>
      </c>
      <c r="N277" s="133"/>
      <c r="O277" s="61"/>
      <c r="P277" s="61"/>
    </row>
    <row r="278" spans="1:16" x14ac:dyDescent="0.25">
      <c r="A278" s="258" t="s">
        <v>395</v>
      </c>
      <c r="B278" s="66">
        <v>26446</v>
      </c>
      <c r="C278" s="64">
        <v>244</v>
      </c>
      <c r="D278" s="64">
        <v>346</v>
      </c>
      <c r="E278" s="242" t="s">
        <v>387</v>
      </c>
      <c r="F278" s="202">
        <v>5000</v>
      </c>
      <c r="G278" s="202">
        <v>1</v>
      </c>
      <c r="H278" s="242"/>
      <c r="I278" s="250">
        <f t="shared" si="9"/>
        <v>5000</v>
      </c>
      <c r="J278" s="133"/>
      <c r="K278" s="133"/>
      <c r="L278" s="133"/>
      <c r="M278" s="133">
        <v>5000</v>
      </c>
      <c r="N278" s="133"/>
      <c r="O278" s="61"/>
      <c r="P278" s="61"/>
    </row>
    <row r="279" spans="1:16" ht="30" x14ac:dyDescent="0.25">
      <c r="A279" s="258" t="s">
        <v>396</v>
      </c>
      <c r="B279" s="66">
        <v>26446</v>
      </c>
      <c r="C279" s="64">
        <v>244</v>
      </c>
      <c r="D279" s="64">
        <v>346</v>
      </c>
      <c r="E279" s="242" t="s">
        <v>387</v>
      </c>
      <c r="F279" s="202">
        <v>20000</v>
      </c>
      <c r="G279" s="202">
        <v>1</v>
      </c>
      <c r="H279" s="242"/>
      <c r="I279" s="250">
        <f t="shared" ref="I279:I304" si="10">SUM(J279:M279)+SUM(O279:P279)</f>
        <v>20000</v>
      </c>
      <c r="J279" s="133"/>
      <c r="K279" s="133"/>
      <c r="L279" s="133"/>
      <c r="M279" s="133">
        <v>20000</v>
      </c>
      <c r="N279" s="133"/>
      <c r="O279" s="61"/>
      <c r="P279" s="61"/>
    </row>
    <row r="280" spans="1:16" x14ac:dyDescent="0.25">
      <c r="A280" s="258" t="s">
        <v>397</v>
      </c>
      <c r="B280" s="66">
        <v>26446</v>
      </c>
      <c r="C280" s="64">
        <v>244</v>
      </c>
      <c r="D280" s="64">
        <v>346</v>
      </c>
      <c r="E280" s="242" t="s">
        <v>398</v>
      </c>
      <c r="F280" s="202">
        <v>282.92</v>
      </c>
      <c r="G280" s="202">
        <v>450</v>
      </c>
      <c r="H280" s="242"/>
      <c r="I280" s="250">
        <f t="shared" si="10"/>
        <v>127314</v>
      </c>
      <c r="J280" s="133"/>
      <c r="K280" s="133"/>
      <c r="L280" s="133"/>
      <c r="M280" s="133">
        <v>127314</v>
      </c>
      <c r="N280" s="133"/>
      <c r="O280" s="61"/>
      <c r="P280" s="61"/>
    </row>
    <row r="281" spans="1:16" x14ac:dyDescent="0.25">
      <c r="A281" s="258" t="s">
        <v>399</v>
      </c>
      <c r="B281" s="66">
        <v>26446</v>
      </c>
      <c r="C281" s="64">
        <v>244</v>
      </c>
      <c r="D281" s="64">
        <v>346</v>
      </c>
      <c r="E281" s="242" t="s">
        <v>398</v>
      </c>
      <c r="F281" s="202">
        <v>443.57</v>
      </c>
      <c r="G281" s="202">
        <v>20</v>
      </c>
      <c r="H281" s="242"/>
      <c r="I281" s="250">
        <f t="shared" si="10"/>
        <v>8871.32</v>
      </c>
      <c r="J281" s="133"/>
      <c r="K281" s="133"/>
      <c r="L281" s="133"/>
      <c r="M281" s="133">
        <v>8871.32</v>
      </c>
      <c r="N281" s="133"/>
      <c r="O281" s="61"/>
      <c r="P281" s="61"/>
    </row>
    <row r="282" spans="1:16" x14ac:dyDescent="0.25">
      <c r="A282" s="258" t="s">
        <v>400</v>
      </c>
      <c r="B282" s="66">
        <v>26446</v>
      </c>
      <c r="C282" s="64">
        <v>244</v>
      </c>
      <c r="D282" s="64">
        <v>346</v>
      </c>
      <c r="E282" s="242" t="s">
        <v>387</v>
      </c>
      <c r="F282" s="202">
        <v>75000</v>
      </c>
      <c r="G282" s="202">
        <v>1</v>
      </c>
      <c r="H282" s="242"/>
      <c r="I282" s="250">
        <f t="shared" si="10"/>
        <v>75000</v>
      </c>
      <c r="J282" s="133"/>
      <c r="K282" s="133"/>
      <c r="L282" s="133"/>
      <c r="M282" s="133">
        <v>75000</v>
      </c>
      <c r="N282" s="133"/>
      <c r="O282" s="61"/>
      <c r="P282" s="61"/>
    </row>
    <row r="283" spans="1:16" x14ac:dyDescent="0.25">
      <c r="A283" s="258" t="s">
        <v>401</v>
      </c>
      <c r="B283" s="66">
        <v>26446</v>
      </c>
      <c r="C283" s="64">
        <v>244</v>
      </c>
      <c r="D283" s="64">
        <v>346</v>
      </c>
      <c r="E283" s="242" t="s">
        <v>387</v>
      </c>
      <c r="F283" s="202">
        <v>1000</v>
      </c>
      <c r="G283" s="202">
        <v>7</v>
      </c>
      <c r="H283" s="242"/>
      <c r="I283" s="250">
        <f t="shared" si="10"/>
        <v>7000</v>
      </c>
      <c r="J283" s="133"/>
      <c r="K283" s="133"/>
      <c r="L283" s="133"/>
      <c r="M283" s="133">
        <v>7000</v>
      </c>
      <c r="N283" s="133">
        <v>7000</v>
      </c>
      <c r="O283" s="61"/>
      <c r="P283" s="61"/>
    </row>
    <row r="284" spans="1:16" hidden="1" x14ac:dyDescent="0.25">
      <c r="A284" s="259"/>
      <c r="B284" s="66"/>
      <c r="C284" s="64"/>
      <c r="D284" s="64"/>
      <c r="E284" s="245"/>
      <c r="F284" s="245"/>
      <c r="G284" s="245"/>
      <c r="H284" s="244"/>
      <c r="I284" s="62">
        <f t="shared" si="10"/>
        <v>0</v>
      </c>
      <c r="J284" s="133"/>
      <c r="K284" s="133"/>
      <c r="L284" s="133"/>
      <c r="M284" s="133"/>
      <c r="N284" s="133"/>
      <c r="O284" s="61"/>
      <c r="P284" s="61"/>
    </row>
    <row r="285" spans="1:16" ht="30" x14ac:dyDescent="0.25">
      <c r="A285" s="253" t="s">
        <v>108</v>
      </c>
      <c r="B285" s="199">
        <v>26447</v>
      </c>
      <c r="C285" s="198">
        <v>244</v>
      </c>
      <c r="D285" s="198">
        <v>347</v>
      </c>
      <c r="E285" s="252"/>
      <c r="F285" s="252"/>
      <c r="G285" s="252"/>
      <c r="H285" s="251"/>
      <c r="I285" s="210">
        <f t="shared" si="10"/>
        <v>0</v>
      </c>
      <c r="J285" s="196">
        <f>SUM(J286:J287)</f>
        <v>0</v>
      </c>
      <c r="K285" s="196">
        <f>SUM(K286:K287)</f>
        <v>0</v>
      </c>
      <c r="L285" s="197" t="s">
        <v>89</v>
      </c>
      <c r="M285" s="196">
        <f>SUM(M286:M287)</f>
        <v>0</v>
      </c>
      <c r="N285" s="196">
        <f>SUM(N286:N287)</f>
        <v>0</v>
      </c>
      <c r="O285" s="197" t="s">
        <v>89</v>
      </c>
      <c r="P285" s="197" t="s">
        <v>89</v>
      </c>
    </row>
    <row r="286" spans="1:16" x14ac:dyDescent="0.25">
      <c r="A286" s="273"/>
      <c r="B286" s="269">
        <v>26447</v>
      </c>
      <c r="C286" s="221">
        <v>244</v>
      </c>
      <c r="D286" s="221">
        <v>347</v>
      </c>
      <c r="E286" s="270"/>
      <c r="F286" s="271"/>
      <c r="G286" s="271"/>
      <c r="H286" s="270"/>
      <c r="I286" s="272">
        <f t="shared" si="10"/>
        <v>0</v>
      </c>
      <c r="J286" s="224"/>
      <c r="K286" s="224"/>
      <c r="L286" s="224"/>
      <c r="M286" s="224"/>
      <c r="N286" s="224"/>
      <c r="O286" s="223"/>
      <c r="P286" s="223"/>
    </row>
    <row r="287" spans="1:16" hidden="1" x14ac:dyDescent="0.25">
      <c r="A287" s="82"/>
      <c r="B287" s="66"/>
      <c r="C287" s="64"/>
      <c r="D287" s="64"/>
      <c r="E287" s="245"/>
      <c r="F287" s="245"/>
      <c r="G287" s="245"/>
      <c r="H287" s="244"/>
      <c r="I287" s="62">
        <f t="shared" si="10"/>
        <v>0</v>
      </c>
      <c r="J287" s="133"/>
      <c r="K287" s="133"/>
      <c r="L287" s="133"/>
      <c r="M287" s="133"/>
      <c r="N287" s="133"/>
      <c r="O287" s="61"/>
      <c r="P287" s="61"/>
    </row>
    <row r="288" spans="1:16" ht="30" x14ac:dyDescent="0.25">
      <c r="A288" s="253" t="s">
        <v>107</v>
      </c>
      <c r="B288" s="199">
        <v>26448</v>
      </c>
      <c r="C288" s="198">
        <v>244</v>
      </c>
      <c r="D288" s="198">
        <v>349</v>
      </c>
      <c r="E288" s="252"/>
      <c r="F288" s="252"/>
      <c r="G288" s="252"/>
      <c r="H288" s="251"/>
      <c r="I288" s="210">
        <f t="shared" si="10"/>
        <v>60000</v>
      </c>
      <c r="J288" s="196">
        <f>SUM(J289:J290)</f>
        <v>0</v>
      </c>
      <c r="K288" s="196">
        <f>SUM(K289:K290)</f>
        <v>0</v>
      </c>
      <c r="L288" s="197" t="s">
        <v>89</v>
      </c>
      <c r="M288" s="196">
        <f>SUM(M289:M290)</f>
        <v>60000</v>
      </c>
      <c r="N288" s="196">
        <f>SUM(N289:N290)</f>
        <v>10000</v>
      </c>
      <c r="O288" s="197" t="s">
        <v>89</v>
      </c>
      <c r="P288" s="196">
        <f>SUM(P289:P290)</f>
        <v>0</v>
      </c>
    </row>
    <row r="289" spans="1:16" x14ac:dyDescent="0.25">
      <c r="A289" s="258" t="s">
        <v>386</v>
      </c>
      <c r="B289" s="66">
        <v>26448</v>
      </c>
      <c r="C289" s="64">
        <v>244</v>
      </c>
      <c r="D289" s="64">
        <v>349</v>
      </c>
      <c r="E289" s="242" t="s">
        <v>387</v>
      </c>
      <c r="F289" s="202">
        <v>60000</v>
      </c>
      <c r="G289" s="202">
        <v>1</v>
      </c>
      <c r="H289" s="242"/>
      <c r="I289" s="250">
        <f t="shared" si="10"/>
        <v>60000</v>
      </c>
      <c r="J289" s="133"/>
      <c r="K289" s="133"/>
      <c r="L289" s="133"/>
      <c r="M289" s="133">
        <v>60000</v>
      </c>
      <c r="N289" s="133">
        <v>10000</v>
      </c>
      <c r="O289" s="61"/>
      <c r="P289" s="133"/>
    </row>
    <row r="290" spans="1:16" hidden="1" x14ac:dyDescent="0.25">
      <c r="A290" s="82"/>
      <c r="B290" s="66"/>
      <c r="C290" s="64"/>
      <c r="D290" s="64"/>
      <c r="E290" s="245"/>
      <c r="F290" s="245"/>
      <c r="G290" s="245"/>
      <c r="H290" s="244"/>
      <c r="I290" s="62">
        <f t="shared" si="10"/>
        <v>0</v>
      </c>
      <c r="J290" s="133"/>
      <c r="K290" s="133"/>
      <c r="L290" s="133"/>
      <c r="M290" s="133"/>
      <c r="N290" s="133"/>
      <c r="O290" s="61"/>
      <c r="P290" s="133"/>
    </row>
    <row r="291" spans="1:16" ht="30" x14ac:dyDescent="0.25">
      <c r="A291" s="79" t="s">
        <v>260</v>
      </c>
      <c r="B291" s="66">
        <v>2645</v>
      </c>
      <c r="C291" s="64">
        <v>244</v>
      </c>
      <c r="D291" s="83">
        <v>350</v>
      </c>
      <c r="E291" s="240"/>
      <c r="F291" s="240"/>
      <c r="G291" s="240"/>
      <c r="H291" s="239"/>
      <c r="I291" s="63">
        <f t="shared" si="10"/>
        <v>0</v>
      </c>
      <c r="J291" s="78" t="s">
        <v>89</v>
      </c>
      <c r="K291" s="78" t="s">
        <v>89</v>
      </c>
      <c r="L291" s="78" t="s">
        <v>89</v>
      </c>
      <c r="M291" s="63">
        <f>0+M292+M293</f>
        <v>0</v>
      </c>
      <c r="N291" s="78" t="s">
        <v>89</v>
      </c>
      <c r="O291" s="78" t="s">
        <v>89</v>
      </c>
      <c r="P291" s="78" t="s">
        <v>89</v>
      </c>
    </row>
    <row r="292" spans="1:16" ht="45" x14ac:dyDescent="0.25">
      <c r="A292" s="82" t="s">
        <v>105</v>
      </c>
      <c r="B292" s="66">
        <v>26451</v>
      </c>
      <c r="C292" s="64">
        <v>244</v>
      </c>
      <c r="D292" s="64">
        <v>352</v>
      </c>
      <c r="E292" s="245"/>
      <c r="F292" s="245"/>
      <c r="G292" s="245"/>
      <c r="H292" s="244"/>
      <c r="I292" s="62">
        <f t="shared" si="10"/>
        <v>0</v>
      </c>
      <c r="J292" s="61" t="s">
        <v>89</v>
      </c>
      <c r="K292" s="61" t="s">
        <v>89</v>
      </c>
      <c r="L292" s="61" t="s">
        <v>89</v>
      </c>
      <c r="M292" s="133"/>
      <c r="N292" s="61" t="s">
        <v>89</v>
      </c>
      <c r="O292" s="61" t="s">
        <v>89</v>
      </c>
      <c r="P292" s="61" t="s">
        <v>89</v>
      </c>
    </row>
    <row r="293" spans="1:16" ht="45" x14ac:dyDescent="0.25">
      <c r="A293" s="82" t="s">
        <v>104</v>
      </c>
      <c r="B293" s="66">
        <v>26452</v>
      </c>
      <c r="C293" s="64">
        <v>244</v>
      </c>
      <c r="D293" s="64">
        <v>353</v>
      </c>
      <c r="E293" s="245"/>
      <c r="F293" s="245"/>
      <c r="G293" s="245"/>
      <c r="H293" s="244"/>
      <c r="I293" s="62">
        <f t="shared" si="10"/>
        <v>0</v>
      </c>
      <c r="J293" s="61" t="s">
        <v>89</v>
      </c>
      <c r="K293" s="61" t="s">
        <v>89</v>
      </c>
      <c r="L293" s="61" t="s">
        <v>89</v>
      </c>
      <c r="M293" s="133"/>
      <c r="N293" s="61" t="s">
        <v>89</v>
      </c>
      <c r="O293" s="61" t="s">
        <v>89</v>
      </c>
      <c r="P293" s="61" t="s">
        <v>89</v>
      </c>
    </row>
    <row r="294" spans="1:16" x14ac:dyDescent="0.25">
      <c r="A294" s="98" t="s">
        <v>103</v>
      </c>
      <c r="B294" s="87">
        <v>2660</v>
      </c>
      <c r="C294" s="86">
        <v>247</v>
      </c>
      <c r="D294" s="86" t="s">
        <v>89</v>
      </c>
      <c r="E294" s="240"/>
      <c r="F294" s="240"/>
      <c r="G294" s="240"/>
      <c r="H294" s="239"/>
      <c r="I294" s="63">
        <f t="shared" si="10"/>
        <v>1742629.9699999997</v>
      </c>
      <c r="J294" s="63">
        <f>0+J295</f>
        <v>1272425.3199999998</v>
      </c>
      <c r="K294" s="63">
        <f>0+K295</f>
        <v>0</v>
      </c>
      <c r="L294" s="78" t="s">
        <v>89</v>
      </c>
      <c r="M294" s="63">
        <f>0+M295</f>
        <v>470204.65</v>
      </c>
      <c r="N294" s="63">
        <f>0+N295</f>
        <v>0</v>
      </c>
      <c r="O294" s="78" t="s">
        <v>89</v>
      </c>
      <c r="P294" s="78" t="s">
        <v>89</v>
      </c>
    </row>
    <row r="295" spans="1:16" ht="30" x14ac:dyDescent="0.25">
      <c r="A295" s="257" t="s">
        <v>265</v>
      </c>
      <c r="B295" s="256">
        <v>26601</v>
      </c>
      <c r="C295" s="255">
        <v>247</v>
      </c>
      <c r="D295" s="255">
        <v>223</v>
      </c>
      <c r="E295" s="252"/>
      <c r="F295" s="252"/>
      <c r="G295" s="252"/>
      <c r="H295" s="251"/>
      <c r="I295" s="210">
        <f t="shared" si="10"/>
        <v>1742629.9699999997</v>
      </c>
      <c r="J295" s="196">
        <f>SUM(J296:J305)</f>
        <v>1272425.3199999998</v>
      </c>
      <c r="K295" s="196">
        <f>SUM(K296:K305)</f>
        <v>0</v>
      </c>
      <c r="L295" s="197" t="s">
        <v>89</v>
      </c>
      <c r="M295" s="196">
        <f>SUM(M296:M305)</f>
        <v>470204.65</v>
      </c>
      <c r="N295" s="196">
        <f>SUM(N296:N305)</f>
        <v>0</v>
      </c>
      <c r="O295" s="197" t="s">
        <v>89</v>
      </c>
      <c r="P295" s="197" t="s">
        <v>89</v>
      </c>
    </row>
    <row r="296" spans="1:16" x14ac:dyDescent="0.25">
      <c r="A296" s="254" t="s">
        <v>365</v>
      </c>
      <c r="B296" s="87">
        <v>26601</v>
      </c>
      <c r="C296" s="86">
        <v>247</v>
      </c>
      <c r="D296" s="86">
        <v>223</v>
      </c>
      <c r="E296" s="243" t="s">
        <v>366</v>
      </c>
      <c r="F296" s="243" t="s">
        <v>367</v>
      </c>
      <c r="G296" s="243">
        <v>39500</v>
      </c>
      <c r="H296" s="242"/>
      <c r="I296" s="250">
        <f t="shared" si="10"/>
        <v>327850</v>
      </c>
      <c r="J296" s="133">
        <v>279710</v>
      </c>
      <c r="K296" s="133"/>
      <c r="L296" s="61"/>
      <c r="M296" s="133">
        <v>48140</v>
      </c>
      <c r="N296" s="133"/>
      <c r="O296" s="61"/>
      <c r="P296" s="61"/>
    </row>
    <row r="297" spans="1:16" x14ac:dyDescent="0.25">
      <c r="A297" s="254" t="s">
        <v>368</v>
      </c>
      <c r="B297" s="87">
        <v>26601</v>
      </c>
      <c r="C297" s="86">
        <v>247</v>
      </c>
      <c r="D297" s="86">
        <v>223</v>
      </c>
      <c r="E297" s="243" t="s">
        <v>366</v>
      </c>
      <c r="F297" s="243" t="s">
        <v>369</v>
      </c>
      <c r="G297" s="243">
        <v>11799</v>
      </c>
      <c r="H297" s="242"/>
      <c r="I297" s="250">
        <f t="shared" si="10"/>
        <v>102769.29</v>
      </c>
      <c r="J297" s="133">
        <v>76639.289999999994</v>
      </c>
      <c r="K297" s="133"/>
      <c r="L297" s="61"/>
      <c r="M297" s="133">
        <v>26130</v>
      </c>
      <c r="N297" s="133"/>
      <c r="O297" s="61"/>
      <c r="P297" s="61"/>
    </row>
    <row r="298" spans="1:16" x14ac:dyDescent="0.25">
      <c r="A298" s="254" t="s">
        <v>370</v>
      </c>
      <c r="B298" s="87">
        <v>26601</v>
      </c>
      <c r="C298" s="86">
        <v>247</v>
      </c>
      <c r="D298" s="86">
        <v>223</v>
      </c>
      <c r="E298" s="243" t="s">
        <v>371</v>
      </c>
      <c r="F298" s="243" t="s">
        <v>372</v>
      </c>
      <c r="G298" s="243">
        <v>170</v>
      </c>
      <c r="H298" s="242"/>
      <c r="I298" s="250">
        <f t="shared" si="10"/>
        <v>41336.519999999997</v>
      </c>
      <c r="J298" s="133">
        <v>41336.519999999997</v>
      </c>
      <c r="K298" s="133"/>
      <c r="L298" s="61"/>
      <c r="M298" s="133"/>
      <c r="N298" s="133"/>
      <c r="O298" s="61"/>
      <c r="P298" s="61"/>
    </row>
    <row r="299" spans="1:16" x14ac:dyDescent="0.25">
      <c r="A299" s="254" t="s">
        <v>373</v>
      </c>
      <c r="B299" s="87">
        <v>26601</v>
      </c>
      <c r="C299" s="86">
        <v>247</v>
      </c>
      <c r="D299" s="86">
        <v>223</v>
      </c>
      <c r="E299" s="243" t="s">
        <v>374</v>
      </c>
      <c r="F299" s="243" t="s">
        <v>375</v>
      </c>
      <c r="G299" s="243">
        <v>160</v>
      </c>
      <c r="H299" s="242"/>
      <c r="I299" s="250">
        <f t="shared" si="10"/>
        <v>466005.12</v>
      </c>
      <c r="J299" s="133">
        <v>316005.12</v>
      </c>
      <c r="K299" s="133"/>
      <c r="L299" s="61"/>
      <c r="M299" s="133">
        <v>150000</v>
      </c>
      <c r="N299" s="133"/>
      <c r="O299" s="61"/>
      <c r="P299" s="61"/>
    </row>
    <row r="300" spans="1:16" x14ac:dyDescent="0.25">
      <c r="A300" s="254" t="s">
        <v>376</v>
      </c>
      <c r="B300" s="87">
        <v>26601</v>
      </c>
      <c r="C300" s="86">
        <v>247</v>
      </c>
      <c r="D300" s="86">
        <v>223</v>
      </c>
      <c r="E300" s="243" t="s">
        <v>377</v>
      </c>
      <c r="F300" s="243" t="s">
        <v>375</v>
      </c>
      <c r="G300" s="243">
        <v>250</v>
      </c>
      <c r="H300" s="242"/>
      <c r="I300" s="250">
        <f t="shared" si="10"/>
        <v>728133</v>
      </c>
      <c r="J300" s="133">
        <v>490729.44</v>
      </c>
      <c r="K300" s="133"/>
      <c r="L300" s="61"/>
      <c r="M300" s="133">
        <v>237403.56</v>
      </c>
      <c r="N300" s="133"/>
      <c r="O300" s="61"/>
      <c r="P300" s="61"/>
    </row>
    <row r="301" spans="1:16" ht="30" x14ac:dyDescent="0.25">
      <c r="A301" s="254" t="s">
        <v>378</v>
      </c>
      <c r="B301" s="87">
        <v>26601</v>
      </c>
      <c r="C301" s="86">
        <v>247</v>
      </c>
      <c r="D301" s="86">
        <v>223</v>
      </c>
      <c r="E301" s="243" t="s">
        <v>366</v>
      </c>
      <c r="F301" s="243" t="s">
        <v>379</v>
      </c>
      <c r="G301" s="243">
        <v>883</v>
      </c>
      <c r="H301" s="242"/>
      <c r="I301" s="250">
        <f t="shared" si="10"/>
        <v>6383</v>
      </c>
      <c r="J301" s="133"/>
      <c r="K301" s="133"/>
      <c r="L301" s="61"/>
      <c r="M301" s="133">
        <v>6383</v>
      </c>
      <c r="N301" s="133"/>
      <c r="O301" s="61"/>
      <c r="P301" s="61"/>
    </row>
    <row r="302" spans="1:16" ht="30" x14ac:dyDescent="0.25">
      <c r="A302" s="254" t="s">
        <v>380</v>
      </c>
      <c r="B302" s="87">
        <v>26601</v>
      </c>
      <c r="C302" s="86">
        <v>247</v>
      </c>
      <c r="D302" s="86">
        <v>223</v>
      </c>
      <c r="E302" s="243" t="s">
        <v>366</v>
      </c>
      <c r="F302" s="243" t="s">
        <v>381</v>
      </c>
      <c r="G302" s="243">
        <v>276</v>
      </c>
      <c r="H302" s="242"/>
      <c r="I302" s="250">
        <f t="shared" si="10"/>
        <v>2148.09</v>
      </c>
      <c r="J302" s="133"/>
      <c r="K302" s="133"/>
      <c r="L302" s="61"/>
      <c r="M302" s="133">
        <v>2148.09</v>
      </c>
      <c r="N302" s="133"/>
      <c r="O302" s="61"/>
      <c r="P302" s="61"/>
    </row>
    <row r="303" spans="1:16" ht="30" x14ac:dyDescent="0.25">
      <c r="A303" s="254" t="s">
        <v>382</v>
      </c>
      <c r="B303" s="87">
        <v>26601</v>
      </c>
      <c r="C303" s="86">
        <v>247</v>
      </c>
      <c r="D303" s="86">
        <v>223</v>
      </c>
      <c r="E303" s="243" t="s">
        <v>371</v>
      </c>
      <c r="F303" s="243" t="s">
        <v>372</v>
      </c>
      <c r="G303" s="243" t="s">
        <v>383</v>
      </c>
      <c r="H303" s="242"/>
      <c r="I303" s="250">
        <f t="shared" si="10"/>
        <v>2392.67</v>
      </c>
      <c r="J303" s="133">
        <v>2392.67</v>
      </c>
      <c r="K303" s="133"/>
      <c r="L303" s="61"/>
      <c r="M303" s="133"/>
      <c r="N303" s="133"/>
      <c r="O303" s="61"/>
      <c r="P303" s="61"/>
    </row>
    <row r="304" spans="1:16" ht="30" x14ac:dyDescent="0.25">
      <c r="A304" s="254" t="s">
        <v>384</v>
      </c>
      <c r="B304" s="87">
        <v>26601</v>
      </c>
      <c r="C304" s="86">
        <v>247</v>
      </c>
      <c r="D304" s="86">
        <v>223</v>
      </c>
      <c r="E304" s="243" t="s">
        <v>377</v>
      </c>
      <c r="F304" s="243" t="s">
        <v>375</v>
      </c>
      <c r="G304" s="243" t="s">
        <v>385</v>
      </c>
      <c r="H304" s="242"/>
      <c r="I304" s="250">
        <f t="shared" si="10"/>
        <v>65612.28</v>
      </c>
      <c r="J304" s="133">
        <v>65612.28</v>
      </c>
      <c r="K304" s="133"/>
      <c r="L304" s="61"/>
      <c r="M304" s="133"/>
      <c r="N304" s="133"/>
      <c r="O304" s="61"/>
      <c r="P304" s="61"/>
    </row>
    <row r="305" spans="1:16" hidden="1" x14ac:dyDescent="0.25">
      <c r="A305" s="89"/>
      <c r="B305" s="87"/>
      <c r="C305" s="86"/>
      <c r="D305" s="86"/>
      <c r="E305" s="245"/>
      <c r="F305" s="245"/>
      <c r="G305" s="245"/>
      <c r="H305" s="244"/>
      <c r="I305" s="62"/>
      <c r="J305" s="133"/>
      <c r="K305" s="133"/>
      <c r="L305" s="61"/>
      <c r="M305" s="133"/>
      <c r="N305" s="133"/>
      <c r="O305" s="61"/>
      <c r="P305" s="61"/>
    </row>
    <row r="306" spans="1:16" ht="30" x14ac:dyDescent="0.25">
      <c r="A306" s="80" t="s">
        <v>101</v>
      </c>
      <c r="B306" s="66">
        <v>2700</v>
      </c>
      <c r="C306" s="64">
        <v>400</v>
      </c>
      <c r="D306" s="64" t="s">
        <v>89</v>
      </c>
      <c r="E306" s="240"/>
      <c r="F306" s="240"/>
      <c r="G306" s="240"/>
      <c r="H306" s="239"/>
      <c r="I306" s="63">
        <f t="shared" ref="I306:I316" si="11">SUM(J306:M306)+SUM(O306:P306)</f>
        <v>0</v>
      </c>
      <c r="J306" s="78" t="s">
        <v>89</v>
      </c>
      <c r="K306" s="78" t="s">
        <v>89</v>
      </c>
      <c r="L306" s="63">
        <f>0+L307</f>
        <v>0</v>
      </c>
      <c r="M306" s="78" t="s">
        <v>89</v>
      </c>
      <c r="N306" s="78" t="s">
        <v>89</v>
      </c>
      <c r="O306" s="78" t="s">
        <v>89</v>
      </c>
      <c r="P306" s="78" t="s">
        <v>89</v>
      </c>
    </row>
    <row r="307" spans="1:16" ht="45" x14ac:dyDescent="0.25">
      <c r="A307" s="79" t="s">
        <v>100</v>
      </c>
      <c r="B307" s="66">
        <v>2720</v>
      </c>
      <c r="C307" s="64">
        <v>407</v>
      </c>
      <c r="D307" s="64" t="s">
        <v>89</v>
      </c>
      <c r="E307" s="240"/>
      <c r="F307" s="240"/>
      <c r="G307" s="240"/>
      <c r="H307" s="239"/>
      <c r="I307" s="63">
        <f t="shared" si="11"/>
        <v>0</v>
      </c>
      <c r="J307" s="78" t="s">
        <v>89</v>
      </c>
      <c r="K307" s="78" t="s">
        <v>89</v>
      </c>
      <c r="L307" s="63">
        <f>0+L308+L311</f>
        <v>0</v>
      </c>
      <c r="M307" s="78" t="s">
        <v>89</v>
      </c>
      <c r="N307" s="78" t="s">
        <v>89</v>
      </c>
      <c r="O307" s="78" t="s">
        <v>89</v>
      </c>
      <c r="P307" s="78" t="s">
        <v>89</v>
      </c>
    </row>
    <row r="308" spans="1:16" x14ac:dyDescent="0.25">
      <c r="A308" s="253" t="s">
        <v>99</v>
      </c>
      <c r="B308" s="199">
        <v>27201</v>
      </c>
      <c r="C308" s="198">
        <v>407</v>
      </c>
      <c r="D308" s="198">
        <v>228</v>
      </c>
      <c r="E308" s="252"/>
      <c r="F308" s="252"/>
      <c r="G308" s="252"/>
      <c r="H308" s="251"/>
      <c r="I308" s="210">
        <f t="shared" si="11"/>
        <v>0</v>
      </c>
      <c r="J308" s="197" t="s">
        <v>89</v>
      </c>
      <c r="K308" s="197" t="s">
        <v>89</v>
      </c>
      <c r="L308" s="196">
        <f>SUM(L309:L310)</f>
        <v>0</v>
      </c>
      <c r="M308" s="197" t="s">
        <v>89</v>
      </c>
      <c r="N308" s="197" t="s">
        <v>89</v>
      </c>
      <c r="O308" s="197" t="s">
        <v>89</v>
      </c>
      <c r="P308" s="197" t="s">
        <v>89</v>
      </c>
    </row>
    <row r="309" spans="1:16" x14ac:dyDescent="0.25">
      <c r="A309" s="268"/>
      <c r="B309" s="269">
        <v>27201</v>
      </c>
      <c r="C309" s="221">
        <v>407</v>
      </c>
      <c r="D309" s="220">
        <v>228</v>
      </c>
      <c r="E309" s="270"/>
      <c r="F309" s="271"/>
      <c r="G309" s="271"/>
      <c r="H309" s="270"/>
      <c r="I309" s="272">
        <f t="shared" si="11"/>
        <v>0</v>
      </c>
      <c r="J309" s="223"/>
      <c r="K309" s="224"/>
      <c r="L309" s="224"/>
      <c r="M309" s="223"/>
      <c r="N309" s="223"/>
      <c r="O309" s="223"/>
      <c r="P309" s="223"/>
    </row>
    <row r="310" spans="1:16" hidden="1" x14ac:dyDescent="0.25">
      <c r="A310" s="77"/>
      <c r="B310" s="66"/>
      <c r="C310" s="64"/>
      <c r="D310" s="65"/>
      <c r="E310" s="245"/>
      <c r="F310" s="245"/>
      <c r="G310" s="245"/>
      <c r="H310" s="244"/>
      <c r="I310" s="62">
        <f t="shared" si="11"/>
        <v>0</v>
      </c>
      <c r="J310" s="61"/>
      <c r="K310" s="133"/>
      <c r="L310" s="133"/>
      <c r="M310" s="61"/>
      <c r="N310" s="61"/>
      <c r="O310" s="61"/>
      <c r="P310" s="61"/>
    </row>
    <row r="311" spans="1:16" x14ac:dyDescent="0.25">
      <c r="A311" s="253" t="s">
        <v>98</v>
      </c>
      <c r="B311" s="199">
        <v>27202</v>
      </c>
      <c r="C311" s="198">
        <v>407</v>
      </c>
      <c r="D311" s="198">
        <v>310</v>
      </c>
      <c r="E311" s="252"/>
      <c r="F311" s="252"/>
      <c r="G311" s="252"/>
      <c r="H311" s="251"/>
      <c r="I311" s="210">
        <f t="shared" si="11"/>
        <v>0</v>
      </c>
      <c r="J311" s="197" t="s">
        <v>89</v>
      </c>
      <c r="K311" s="197" t="s">
        <v>89</v>
      </c>
      <c r="L311" s="196">
        <f>SUM(L312:L313)</f>
        <v>0</v>
      </c>
      <c r="M311" s="197" t="s">
        <v>89</v>
      </c>
      <c r="N311" s="197" t="s">
        <v>89</v>
      </c>
      <c r="O311" s="197" t="s">
        <v>89</v>
      </c>
      <c r="P311" s="197" t="s">
        <v>89</v>
      </c>
    </row>
    <row r="312" spans="1:16" x14ac:dyDescent="0.25">
      <c r="A312" s="268"/>
      <c r="B312" s="269">
        <v>27202</v>
      </c>
      <c r="C312" s="221">
        <v>407</v>
      </c>
      <c r="D312" s="220">
        <v>310</v>
      </c>
      <c r="E312" s="270"/>
      <c r="F312" s="271"/>
      <c r="G312" s="271"/>
      <c r="H312" s="270"/>
      <c r="I312" s="272">
        <f t="shared" si="11"/>
        <v>0</v>
      </c>
      <c r="J312" s="223"/>
      <c r="K312" s="224"/>
      <c r="L312" s="224"/>
      <c r="M312" s="223"/>
      <c r="N312" s="223"/>
      <c r="O312" s="223"/>
      <c r="P312" s="223"/>
    </row>
    <row r="313" spans="1:16" hidden="1" x14ac:dyDescent="0.25">
      <c r="A313" s="77"/>
      <c r="B313" s="66"/>
      <c r="C313" s="64"/>
      <c r="D313" s="65"/>
      <c r="E313" s="245"/>
      <c r="F313" s="245"/>
      <c r="G313" s="245"/>
      <c r="H313" s="244"/>
      <c r="I313" s="62">
        <f t="shared" si="11"/>
        <v>0</v>
      </c>
      <c r="J313" s="61"/>
      <c r="K313" s="133"/>
      <c r="L313" s="133"/>
      <c r="M313" s="61"/>
      <c r="N313" s="61"/>
      <c r="O313" s="61"/>
      <c r="P313" s="61"/>
    </row>
    <row r="314" spans="1:16" x14ac:dyDescent="0.25">
      <c r="A314" s="249" t="s">
        <v>97</v>
      </c>
      <c r="B314" s="248">
        <v>3000</v>
      </c>
      <c r="C314" s="247">
        <v>100</v>
      </c>
      <c r="D314" s="246" t="s">
        <v>89</v>
      </c>
      <c r="E314" s="240"/>
      <c r="F314" s="240"/>
      <c r="G314" s="240"/>
      <c r="H314" s="239"/>
      <c r="I314" s="63">
        <f t="shared" si="11"/>
        <v>0</v>
      </c>
      <c r="J314" s="68" t="s">
        <v>89</v>
      </c>
      <c r="K314" s="68" t="s">
        <v>89</v>
      </c>
      <c r="L314" s="68" t="s">
        <v>89</v>
      </c>
      <c r="M314" s="78">
        <v>0</v>
      </c>
      <c r="N314" s="78">
        <v>0</v>
      </c>
      <c r="O314" s="68" t="s">
        <v>89</v>
      </c>
      <c r="P314" s="78">
        <v>0</v>
      </c>
    </row>
    <row r="315" spans="1:16" x14ac:dyDescent="0.25">
      <c r="A315" s="71" t="s">
        <v>92</v>
      </c>
      <c r="B315" s="70">
        <v>4000</v>
      </c>
      <c r="C315" s="65" t="s">
        <v>89</v>
      </c>
      <c r="D315" s="64" t="s">
        <v>89</v>
      </c>
      <c r="E315" s="234"/>
      <c r="F315" s="234"/>
      <c r="G315" s="234"/>
      <c r="H315" s="238"/>
      <c r="I315" s="69">
        <f t="shared" si="11"/>
        <v>0</v>
      </c>
      <c r="J315" s="68" t="s">
        <v>89</v>
      </c>
      <c r="K315" s="69">
        <f>0+K316</f>
        <v>0</v>
      </c>
      <c r="L315" s="69">
        <f>0+L316</f>
        <v>0</v>
      </c>
      <c r="M315" s="69">
        <f>0+M316</f>
        <v>0</v>
      </c>
      <c r="N315" s="69">
        <f>0+N316</f>
        <v>0</v>
      </c>
      <c r="O315" s="68" t="s">
        <v>89</v>
      </c>
      <c r="P315" s="68">
        <f>0+P316</f>
        <v>0</v>
      </c>
    </row>
    <row r="316" spans="1:16" ht="30" x14ac:dyDescent="0.25">
      <c r="A316" s="67" t="s">
        <v>91</v>
      </c>
      <c r="B316" s="66">
        <v>4010</v>
      </c>
      <c r="C316" s="65">
        <v>610</v>
      </c>
      <c r="D316" s="64" t="s">
        <v>89</v>
      </c>
      <c r="E316" s="245"/>
      <c r="F316" s="245"/>
      <c r="G316" s="245"/>
      <c r="H316" s="244"/>
      <c r="I316" s="62">
        <f t="shared" si="11"/>
        <v>0</v>
      </c>
      <c r="J316" s="61" t="s">
        <v>89</v>
      </c>
      <c r="K316" s="133"/>
      <c r="L316" s="133"/>
      <c r="M316" s="133"/>
      <c r="N316" s="133"/>
      <c r="O316" s="61" t="s">
        <v>89</v>
      </c>
      <c r="P316" s="135"/>
    </row>
    <row r="317" spans="1:16" ht="30" x14ac:dyDescent="0.25">
      <c r="A317" s="67" t="s">
        <v>90</v>
      </c>
      <c r="B317" s="66">
        <v>7000</v>
      </c>
      <c r="C317" s="65" t="s">
        <v>89</v>
      </c>
      <c r="D317" s="64" t="s">
        <v>89</v>
      </c>
      <c r="E317" s="245"/>
      <c r="F317" s="245"/>
      <c r="G317" s="245"/>
      <c r="H317" s="244"/>
      <c r="I317" s="133"/>
      <c r="J317" s="61" t="s">
        <v>89</v>
      </c>
      <c r="K317" s="61" t="s">
        <v>89</v>
      </c>
      <c r="L317" s="61" t="s">
        <v>89</v>
      </c>
      <c r="M317" s="61" t="s">
        <v>89</v>
      </c>
      <c r="N317" s="61" t="s">
        <v>89</v>
      </c>
      <c r="O317" s="61" t="s">
        <v>89</v>
      </c>
      <c r="P317" s="61" t="s">
        <v>89</v>
      </c>
    </row>
    <row r="318" spans="1:16" x14ac:dyDescent="0.25">
      <c r="A318" s="110" t="s">
        <v>242</v>
      </c>
      <c r="B318" s="106" t="s">
        <v>241</v>
      </c>
      <c r="C318" s="232" t="s">
        <v>89</v>
      </c>
      <c r="D318" s="232" t="s">
        <v>89</v>
      </c>
      <c r="E318" s="243"/>
      <c r="F318" s="243"/>
      <c r="G318" s="243"/>
      <c r="H318" s="242"/>
      <c r="I318" s="62">
        <f>SUM(J318:M318)+SUM(O318:P318)</f>
        <v>33210707.34</v>
      </c>
      <c r="J318" s="241">
        <v>1915543.73</v>
      </c>
      <c r="K318" s="241"/>
      <c r="L318" s="241"/>
      <c r="M318" s="241">
        <v>31295163.609999999</v>
      </c>
      <c r="N318" s="241">
        <v>2600579.25</v>
      </c>
      <c r="O318" s="241"/>
      <c r="P318" s="241"/>
    </row>
    <row r="319" spans="1:16" x14ac:dyDescent="0.25">
      <c r="A319" s="67" t="s">
        <v>240</v>
      </c>
      <c r="B319" s="106" t="s">
        <v>239</v>
      </c>
      <c r="C319" s="83" t="s">
        <v>89</v>
      </c>
      <c r="D319" s="83" t="s">
        <v>89</v>
      </c>
      <c r="E319" s="240"/>
      <c r="F319" s="240"/>
      <c r="G319" s="240"/>
      <c r="H319" s="239"/>
      <c r="I319" s="63">
        <f>SUM(J319:M319)+SUM(O319:P319)</f>
        <v>32662382.969999999</v>
      </c>
      <c r="J319" s="78">
        <f>0+ROUND(J318+J320-J8+J321,2)</f>
        <v>0</v>
      </c>
      <c r="K319" s="78">
        <f>0+ROUND(K318+K320-K8+K321-K315,2)</f>
        <v>0</v>
      </c>
      <c r="L319" s="78">
        <f>0+ROUND(L318+L320-L8+L321-L315,2)</f>
        <v>0</v>
      </c>
      <c r="M319" s="78">
        <f>0+ROUND(M318+M320-M8+M321+M314-M315,2)</f>
        <v>32662382.969999999</v>
      </c>
      <c r="N319" s="78">
        <f>0+ROUND(N318+N320-N8+N321+N314-N315,2)</f>
        <v>0</v>
      </c>
      <c r="O319" s="78">
        <f>0+ROUND(O318+O320-O8,2)</f>
        <v>0</v>
      </c>
      <c r="P319" s="78">
        <f>0+ROUND(P318+P320-P8+P314-P315,2)</f>
        <v>0</v>
      </c>
    </row>
    <row r="320" spans="1:16" s="54" customFormat="1" x14ac:dyDescent="0.2">
      <c r="A320" s="71" t="s">
        <v>238</v>
      </c>
      <c r="B320" s="90" t="s">
        <v>237</v>
      </c>
      <c r="C320" s="103" t="s">
        <v>236</v>
      </c>
      <c r="D320" s="75" t="s">
        <v>89</v>
      </c>
      <c r="E320" s="234"/>
      <c r="F320" s="234"/>
      <c r="G320" s="234"/>
      <c r="H320" s="238"/>
      <c r="I320" s="69">
        <f>SUM(J320:M320)+SUM(O320:P320)</f>
        <v>95893781.810000002</v>
      </c>
      <c r="J320" s="69">
        <v>5720328.9800000004</v>
      </c>
      <c r="K320" s="69">
        <v>336179</v>
      </c>
      <c r="L320" s="69">
        <v>0</v>
      </c>
      <c r="M320" s="69">
        <v>89837273.829999998</v>
      </c>
      <c r="N320" s="69">
        <v>24824012</v>
      </c>
      <c r="O320" s="69">
        <v>0</v>
      </c>
      <c r="P320" s="69">
        <v>0</v>
      </c>
    </row>
    <row r="321" spans="1:16" s="54" customFormat="1" x14ac:dyDescent="0.2">
      <c r="A321" s="237" t="s">
        <v>177</v>
      </c>
      <c r="B321" s="236" t="s">
        <v>176</v>
      </c>
      <c r="C321" s="235" t="s">
        <v>89</v>
      </c>
      <c r="D321" s="235" t="s">
        <v>89</v>
      </c>
      <c r="E321" s="234"/>
      <c r="F321" s="234"/>
      <c r="G321" s="234"/>
      <c r="H321" s="234"/>
      <c r="I321" s="69">
        <f>SUM(J321:M321)+SUM(O321:P321)</f>
        <v>0</v>
      </c>
      <c r="J321" s="69">
        <v>0</v>
      </c>
      <c r="K321" s="69">
        <v>0</v>
      </c>
      <c r="L321" s="78">
        <v>0</v>
      </c>
      <c r="M321" s="69">
        <v>0</v>
      </c>
      <c r="N321" s="69">
        <v>0</v>
      </c>
      <c r="O321" s="78" t="s">
        <v>89</v>
      </c>
      <c r="P321" s="78" t="s">
        <v>89</v>
      </c>
    </row>
    <row r="323" spans="1:16" x14ac:dyDescent="0.25">
      <c r="A323" s="361" t="s">
        <v>88</v>
      </c>
      <c r="B323" s="361"/>
      <c r="C323" s="361"/>
      <c r="D323" s="361"/>
      <c r="E323" s="361"/>
      <c r="F323" s="361"/>
      <c r="G323" s="361"/>
      <c r="H323" s="361"/>
      <c r="I323" s="361"/>
      <c r="J323" s="361"/>
      <c r="O323" s="353"/>
      <c r="P323" s="353"/>
    </row>
    <row r="324" spans="1:16" x14ac:dyDescent="0.25">
      <c r="D324" s="4"/>
      <c r="O324" s="355" t="s">
        <v>85</v>
      </c>
      <c r="P324" s="355"/>
    </row>
    <row r="325" spans="1:16" x14ac:dyDescent="0.25">
      <c r="A325" s="361"/>
      <c r="B325" s="361"/>
      <c r="C325" s="361"/>
      <c r="D325" s="361"/>
      <c r="E325" s="361"/>
      <c r="F325" s="361"/>
      <c r="G325" s="361"/>
      <c r="H325" s="361"/>
      <c r="I325" s="361"/>
      <c r="J325" s="361"/>
      <c r="K325" s="361"/>
      <c r="L325" s="231"/>
      <c r="O325" s="353"/>
      <c r="P325" s="353"/>
    </row>
    <row r="326" spans="1:16" x14ac:dyDescent="0.25">
      <c r="D326" s="4"/>
      <c r="O326" s="354" t="s">
        <v>85</v>
      </c>
      <c r="P326" s="354"/>
    </row>
    <row r="327" spans="1:16" x14ac:dyDescent="0.25">
      <c r="A327" s="361"/>
      <c r="B327" s="361"/>
      <c r="C327" s="361"/>
      <c r="D327" s="361"/>
      <c r="E327" s="361"/>
      <c r="F327" s="361"/>
      <c r="G327" s="361"/>
      <c r="H327" s="361"/>
      <c r="I327" s="361"/>
      <c r="J327" s="361"/>
      <c r="K327" s="361"/>
      <c r="L327" s="231"/>
      <c r="O327" s="353"/>
      <c r="P327" s="353"/>
    </row>
    <row r="328" spans="1:16" x14ac:dyDescent="0.25">
      <c r="D328" s="4"/>
      <c r="O328" s="354" t="s">
        <v>85</v>
      </c>
      <c r="P328" s="354"/>
    </row>
    <row r="329" spans="1:16" x14ac:dyDescent="0.25">
      <c r="A329" s="231" t="s">
        <v>87</v>
      </c>
      <c r="D329" s="4"/>
      <c r="O329" s="353"/>
      <c r="P329" s="353"/>
    </row>
    <row r="330" spans="1:16" x14ac:dyDescent="0.25">
      <c r="A330" s="52"/>
      <c r="B330" s="51"/>
      <c r="D330" s="4"/>
      <c r="O330" s="354" t="s">
        <v>85</v>
      </c>
      <c r="P330" s="354"/>
    </row>
    <row r="331" spans="1:16" x14ac:dyDescent="0.25">
      <c r="A331" s="49"/>
      <c r="B331" s="48"/>
    </row>
  </sheetData>
  <mergeCells count="29">
    <mergeCell ref="A325:K325"/>
    <mergeCell ref="L5:L6"/>
    <mergeCell ref="A327:K327"/>
    <mergeCell ref="A323:J323"/>
    <mergeCell ref="A2:P2"/>
    <mergeCell ref="A4:A6"/>
    <mergeCell ref="J5:J6"/>
    <mergeCell ref="C4:C6"/>
    <mergeCell ref="I4:I6"/>
    <mergeCell ref="O5:O6"/>
    <mergeCell ref="P5:P6"/>
    <mergeCell ref="J4:P4"/>
    <mergeCell ref="M3:N3"/>
    <mergeCell ref="K5:K6"/>
    <mergeCell ref="B4:B6"/>
    <mergeCell ref="M5:N5"/>
    <mergeCell ref="E4:E6"/>
    <mergeCell ref="F4:F6"/>
    <mergeCell ref="D4:D6"/>
    <mergeCell ref="G4:G6"/>
    <mergeCell ref="H4:H6"/>
    <mergeCell ref="O330:P330"/>
    <mergeCell ref="O323:P323"/>
    <mergeCell ref="O324:P324"/>
    <mergeCell ref="O325:P325"/>
    <mergeCell ref="O326:P326"/>
    <mergeCell ref="O329:P329"/>
    <mergeCell ref="O328:P328"/>
    <mergeCell ref="O327:P327"/>
  </mergeCells>
  <pageMargins left="0.70866141732283472" right="0.39370078740157483" top="0.74803149606299213" bottom="0.74803149606299213" header="0.31496062992125984" footer="0.31496062992125984"/>
  <pageSetup paperSize="9" scale="48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zoomScale="90" zoomScaleNormal="90" workbookViewId="0">
      <pane ySplit="7" topLeftCell="A8" activePane="bottomLeft" state="frozen"/>
      <selection activeCell="C1" sqref="C1"/>
      <selection pane="bottomLeft"/>
    </sheetView>
  </sheetViews>
  <sheetFormatPr defaultRowHeight="15" x14ac:dyDescent="0.25"/>
  <cols>
    <col min="1" max="1" width="58.140625" style="4" customWidth="1"/>
    <col min="2" max="2" width="8.140625" style="47" customWidth="1"/>
    <col min="3" max="3" width="13.42578125" style="4" customWidth="1"/>
    <col min="4" max="4" width="10.5703125" style="5" customWidth="1"/>
    <col min="5" max="6" width="17.28515625" style="46" customWidth="1"/>
    <col min="7" max="7" width="17.28515625" style="4" customWidth="1"/>
    <col min="8" max="8" width="22" style="4" customWidth="1"/>
    <col min="9" max="13" width="17.42578125" style="4" customWidth="1"/>
    <col min="14" max="16384" width="9.140625" style="4"/>
  </cols>
  <sheetData>
    <row r="1" spans="1:13" ht="6" customHeight="1" x14ac:dyDescent="0.25">
      <c r="A1" s="115"/>
      <c r="B1" s="127"/>
      <c r="C1" s="126"/>
      <c r="D1" s="115"/>
      <c r="E1" s="125"/>
      <c r="F1" s="125"/>
      <c r="G1" s="115"/>
      <c r="H1" s="124"/>
      <c r="I1" s="124"/>
      <c r="J1" s="123"/>
      <c r="K1" s="123"/>
      <c r="L1" s="123"/>
      <c r="M1" s="122"/>
    </row>
    <row r="2" spans="1:13" ht="15" customHeight="1" x14ac:dyDescent="0.25">
      <c r="A2" s="362" t="s">
        <v>497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x14ac:dyDescent="0.25">
      <c r="A3" s="120"/>
      <c r="B3" s="121"/>
      <c r="C3" s="120"/>
      <c r="D3" s="120"/>
      <c r="E3" s="119"/>
      <c r="F3" s="119"/>
      <c r="G3" s="118"/>
      <c r="H3" s="117"/>
      <c r="I3" s="117"/>
      <c r="J3" s="366"/>
      <c r="K3" s="366"/>
      <c r="L3" s="279"/>
      <c r="M3" s="115"/>
    </row>
    <row r="4" spans="1:13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50" t="s">
        <v>254</v>
      </c>
      <c r="F4" s="114"/>
      <c r="G4" s="359" t="s">
        <v>253</v>
      </c>
      <c r="H4" s="359"/>
      <c r="I4" s="359"/>
      <c r="J4" s="359"/>
      <c r="K4" s="359"/>
      <c r="L4" s="113"/>
      <c r="M4" s="112"/>
    </row>
    <row r="5" spans="1:13" ht="15" customHeight="1" x14ac:dyDescent="0.25">
      <c r="A5" s="363"/>
      <c r="B5" s="363"/>
      <c r="C5" s="363"/>
      <c r="D5" s="370"/>
      <c r="E5" s="351"/>
      <c r="F5" s="350" t="s">
        <v>252</v>
      </c>
      <c r="G5" s="358" t="s">
        <v>251</v>
      </c>
      <c r="H5" s="359"/>
      <c r="I5" s="359"/>
      <c r="J5" s="359"/>
      <c r="K5" s="360"/>
      <c r="L5" s="347" t="s">
        <v>250</v>
      </c>
      <c r="M5" s="347" t="s">
        <v>249</v>
      </c>
    </row>
    <row r="6" spans="1:13" ht="105.75" customHeight="1" x14ac:dyDescent="0.25">
      <c r="A6" s="363"/>
      <c r="B6" s="363"/>
      <c r="C6" s="363"/>
      <c r="D6" s="370"/>
      <c r="E6" s="351"/>
      <c r="F6" s="351"/>
      <c r="G6" s="364" t="s">
        <v>248</v>
      </c>
      <c r="H6" s="367" t="s">
        <v>247</v>
      </c>
      <c r="I6" s="367" t="s">
        <v>246</v>
      </c>
      <c r="J6" s="356" t="s">
        <v>245</v>
      </c>
      <c r="K6" s="357"/>
      <c r="L6" s="348"/>
      <c r="M6" s="348"/>
    </row>
    <row r="7" spans="1:13" ht="18.75" customHeight="1" x14ac:dyDescent="0.25">
      <c r="A7" s="363"/>
      <c r="B7" s="363"/>
      <c r="C7" s="363"/>
      <c r="D7" s="371"/>
      <c r="E7" s="352"/>
      <c r="F7" s="352"/>
      <c r="G7" s="365"/>
      <c r="H7" s="368"/>
      <c r="I7" s="368"/>
      <c r="J7" s="111" t="s">
        <v>244</v>
      </c>
      <c r="K7" s="111" t="s">
        <v>243</v>
      </c>
      <c r="L7" s="349"/>
      <c r="M7" s="349"/>
    </row>
    <row r="8" spans="1:13" x14ac:dyDescent="0.25">
      <c r="A8" s="278">
        <v>1</v>
      </c>
      <c r="B8" s="278">
        <v>2</v>
      </c>
      <c r="C8" s="278">
        <v>3</v>
      </c>
      <c r="D8" s="278">
        <v>4</v>
      </c>
      <c r="E8" s="278">
        <v>5</v>
      </c>
      <c r="F8" s="278">
        <v>6</v>
      </c>
      <c r="G8" s="278">
        <v>7</v>
      </c>
      <c r="H8" s="278">
        <v>8</v>
      </c>
      <c r="I8" s="278">
        <v>9</v>
      </c>
      <c r="J8" s="278">
        <v>10</v>
      </c>
      <c r="K8" s="278">
        <v>11</v>
      </c>
      <c r="L8" s="278">
        <v>12</v>
      </c>
      <c r="M8" s="278">
        <v>13</v>
      </c>
    </row>
    <row r="9" spans="1:13" x14ac:dyDescent="0.25">
      <c r="A9" s="110" t="s">
        <v>242</v>
      </c>
      <c r="B9" s="106" t="s">
        <v>241</v>
      </c>
      <c r="C9" s="278" t="s">
        <v>89</v>
      </c>
      <c r="D9" s="278" t="s">
        <v>89</v>
      </c>
      <c r="E9" s="105">
        <v>33210707.34</v>
      </c>
      <c r="F9" s="104">
        <v>33210707.34</v>
      </c>
      <c r="G9" s="282">
        <v>1915543.73</v>
      </c>
      <c r="H9" s="281"/>
      <c r="I9" s="281"/>
      <c r="J9" s="281">
        <v>31295163.609999999</v>
      </c>
      <c r="K9" s="281">
        <v>2600579.25</v>
      </c>
      <c r="L9" s="280"/>
      <c r="M9" s="280"/>
    </row>
    <row r="10" spans="1:13" x14ac:dyDescent="0.25">
      <c r="A10" s="67" t="s">
        <v>240</v>
      </c>
      <c r="B10" s="106" t="s">
        <v>239</v>
      </c>
      <c r="C10" s="83" t="s">
        <v>89</v>
      </c>
      <c r="D10" s="83" t="s">
        <v>89</v>
      </c>
      <c r="E10" s="105">
        <v>32662382.969999999</v>
      </c>
      <c r="F10" s="104">
        <v>32662382.969999999</v>
      </c>
      <c r="G10" s="63">
        <v>0</v>
      </c>
      <c r="H10" s="63">
        <v>0</v>
      </c>
      <c r="I10" s="63">
        <v>0</v>
      </c>
      <c r="J10" s="63">
        <v>32662382.969999999</v>
      </c>
      <c r="K10" s="63">
        <v>0</v>
      </c>
      <c r="L10" s="63">
        <v>0</v>
      </c>
      <c r="M10" s="63">
        <v>0</v>
      </c>
    </row>
    <row r="11" spans="1:13" x14ac:dyDescent="0.25">
      <c r="A11" s="71" t="s">
        <v>238</v>
      </c>
      <c r="B11" s="90" t="s">
        <v>237</v>
      </c>
      <c r="C11" s="103" t="s">
        <v>236</v>
      </c>
      <c r="D11" s="75" t="s">
        <v>89</v>
      </c>
      <c r="E11" s="102">
        <v>95893781.810000002</v>
      </c>
      <c r="F11" s="101">
        <v>95893781.810000002</v>
      </c>
      <c r="G11" s="69">
        <v>5720328.9800000004</v>
      </c>
      <c r="H11" s="69">
        <v>336179</v>
      </c>
      <c r="I11" s="69">
        <v>0</v>
      </c>
      <c r="J11" s="69">
        <v>89837273.829999998</v>
      </c>
      <c r="K11" s="69">
        <v>24824012</v>
      </c>
      <c r="L11" s="69">
        <v>0</v>
      </c>
      <c r="M11" s="69">
        <v>0</v>
      </c>
    </row>
    <row r="12" spans="1:13" ht="35.25" customHeight="1" x14ac:dyDescent="0.25">
      <c r="A12" s="85" t="s">
        <v>235</v>
      </c>
      <c r="B12" s="90" t="s">
        <v>234</v>
      </c>
      <c r="C12" s="99">
        <v>120</v>
      </c>
      <c r="D12" s="64" t="s">
        <v>89</v>
      </c>
      <c r="E12" s="63">
        <v>0</v>
      </c>
      <c r="F12" s="63">
        <v>0</v>
      </c>
      <c r="G12" s="100" t="s">
        <v>89</v>
      </c>
      <c r="H12" s="96" t="s">
        <v>89</v>
      </c>
      <c r="I12" s="96" t="s">
        <v>89</v>
      </c>
      <c r="J12" s="63">
        <v>0</v>
      </c>
      <c r="K12" s="96" t="s">
        <v>89</v>
      </c>
      <c r="L12" s="96" t="s">
        <v>89</v>
      </c>
      <c r="M12" s="63">
        <v>0</v>
      </c>
    </row>
    <row r="13" spans="1:13" s="54" customFormat="1" ht="30" x14ac:dyDescent="0.2">
      <c r="A13" s="85" t="s">
        <v>226</v>
      </c>
      <c r="B13" s="90" t="s">
        <v>225</v>
      </c>
      <c r="C13" s="99">
        <v>130</v>
      </c>
      <c r="D13" s="64" t="s">
        <v>89</v>
      </c>
      <c r="E13" s="63">
        <v>70733590.810000002</v>
      </c>
      <c r="F13" s="63">
        <v>70733590.810000002</v>
      </c>
      <c r="G13" s="63">
        <v>5720328.9800000004</v>
      </c>
      <c r="H13" s="96">
        <v>0</v>
      </c>
      <c r="I13" s="96" t="s">
        <v>89</v>
      </c>
      <c r="J13" s="63">
        <v>65013261.829999998</v>
      </c>
      <c r="K13" s="96" t="s">
        <v>89</v>
      </c>
      <c r="L13" s="63">
        <v>0</v>
      </c>
      <c r="M13" s="63">
        <v>0</v>
      </c>
    </row>
    <row r="14" spans="1:13" ht="75" x14ac:dyDescent="0.25">
      <c r="A14" s="80" t="s">
        <v>224</v>
      </c>
      <c r="B14" s="90">
        <v>1210</v>
      </c>
      <c r="C14" s="99">
        <v>130</v>
      </c>
      <c r="D14" s="245" t="s">
        <v>236</v>
      </c>
      <c r="E14" s="63">
        <v>5720328.9800000004</v>
      </c>
      <c r="F14" s="63">
        <v>5720328.9800000004</v>
      </c>
      <c r="G14" s="62">
        <v>5720328.9800000004</v>
      </c>
      <c r="H14" s="61" t="s">
        <v>89</v>
      </c>
      <c r="I14" s="61" t="s">
        <v>89</v>
      </c>
      <c r="J14" s="61" t="s">
        <v>89</v>
      </c>
      <c r="K14" s="61" t="s">
        <v>89</v>
      </c>
      <c r="L14" s="61" t="s">
        <v>89</v>
      </c>
      <c r="M14" s="61" t="s">
        <v>89</v>
      </c>
    </row>
    <row r="15" spans="1:13" ht="30" x14ac:dyDescent="0.25">
      <c r="A15" s="80" t="s">
        <v>223</v>
      </c>
      <c r="B15" s="90">
        <v>1230</v>
      </c>
      <c r="C15" s="99">
        <v>130</v>
      </c>
      <c r="D15" s="245" t="s">
        <v>236</v>
      </c>
      <c r="E15" s="63">
        <v>65000000</v>
      </c>
      <c r="F15" s="63">
        <v>65000000</v>
      </c>
      <c r="G15" s="61" t="s">
        <v>89</v>
      </c>
      <c r="H15" s="61" t="s">
        <v>89</v>
      </c>
      <c r="I15" s="61" t="s">
        <v>89</v>
      </c>
      <c r="J15" s="62">
        <v>65000000</v>
      </c>
      <c r="K15" s="61" t="s">
        <v>89</v>
      </c>
      <c r="L15" s="62">
        <v>0</v>
      </c>
      <c r="M15" s="61">
        <v>0</v>
      </c>
    </row>
    <row r="16" spans="1:13" x14ac:dyDescent="0.25">
      <c r="A16" s="80" t="s">
        <v>218</v>
      </c>
      <c r="B16" s="90">
        <v>1240</v>
      </c>
      <c r="C16" s="99">
        <v>130</v>
      </c>
      <c r="D16" s="245" t="s">
        <v>236</v>
      </c>
      <c r="E16" s="63">
        <v>13261.83</v>
      </c>
      <c r="F16" s="63">
        <v>13261.83</v>
      </c>
      <c r="G16" s="61">
        <v>0</v>
      </c>
      <c r="H16" s="61">
        <v>0</v>
      </c>
      <c r="I16" s="61" t="s">
        <v>89</v>
      </c>
      <c r="J16" s="62">
        <v>13261.83</v>
      </c>
      <c r="K16" s="61" t="s">
        <v>89</v>
      </c>
      <c r="L16" s="62">
        <v>0</v>
      </c>
      <c r="M16" s="61" t="s">
        <v>89</v>
      </c>
    </row>
    <row r="17" spans="1:13" x14ac:dyDescent="0.25">
      <c r="A17" s="80" t="s">
        <v>216</v>
      </c>
      <c r="B17" s="90">
        <v>1250</v>
      </c>
      <c r="C17" s="99">
        <v>130</v>
      </c>
      <c r="D17" s="245" t="s">
        <v>236</v>
      </c>
      <c r="E17" s="63">
        <v>0</v>
      </c>
      <c r="F17" s="63">
        <v>0</v>
      </c>
      <c r="G17" s="61" t="s">
        <v>89</v>
      </c>
      <c r="H17" s="61" t="s">
        <v>89</v>
      </c>
      <c r="I17" s="61" t="s">
        <v>89</v>
      </c>
      <c r="J17" s="62">
        <v>0</v>
      </c>
      <c r="K17" s="61" t="s">
        <v>89</v>
      </c>
      <c r="L17" s="62">
        <v>0</v>
      </c>
      <c r="M17" s="61" t="s">
        <v>89</v>
      </c>
    </row>
    <row r="18" spans="1:13" ht="30" x14ac:dyDescent="0.25">
      <c r="A18" s="80" t="s">
        <v>215</v>
      </c>
      <c r="B18" s="90">
        <v>1260</v>
      </c>
      <c r="C18" s="99">
        <v>130</v>
      </c>
      <c r="D18" s="245" t="s">
        <v>236</v>
      </c>
      <c r="E18" s="63">
        <v>0</v>
      </c>
      <c r="F18" s="63">
        <v>0</v>
      </c>
      <c r="G18" s="61">
        <v>0</v>
      </c>
      <c r="H18" s="61" t="s">
        <v>89</v>
      </c>
      <c r="I18" s="61" t="s">
        <v>89</v>
      </c>
      <c r="J18" s="62">
        <v>0</v>
      </c>
      <c r="K18" s="61" t="s">
        <v>89</v>
      </c>
      <c r="L18" s="62">
        <v>0</v>
      </c>
      <c r="M18" s="61" t="s">
        <v>89</v>
      </c>
    </row>
    <row r="19" spans="1:13" ht="30" x14ac:dyDescent="0.25">
      <c r="A19" s="85" t="s">
        <v>214</v>
      </c>
      <c r="B19" s="90">
        <v>1300</v>
      </c>
      <c r="C19" s="64">
        <v>140</v>
      </c>
      <c r="D19" s="64" t="s">
        <v>89</v>
      </c>
      <c r="E19" s="63">
        <v>0</v>
      </c>
      <c r="F19" s="63">
        <v>0</v>
      </c>
      <c r="G19" s="96" t="s">
        <v>89</v>
      </c>
      <c r="H19" s="96" t="s">
        <v>89</v>
      </c>
      <c r="I19" s="96" t="s">
        <v>89</v>
      </c>
      <c r="J19" s="63">
        <v>0</v>
      </c>
      <c r="K19" s="96" t="s">
        <v>89</v>
      </c>
      <c r="L19" s="96" t="s">
        <v>89</v>
      </c>
      <c r="M19" s="96" t="s">
        <v>89</v>
      </c>
    </row>
    <row r="20" spans="1:13" x14ac:dyDescent="0.25">
      <c r="A20" s="85" t="s">
        <v>209</v>
      </c>
      <c r="B20" s="90" t="s">
        <v>208</v>
      </c>
      <c r="C20" s="64">
        <v>150</v>
      </c>
      <c r="D20" s="64" t="s">
        <v>89</v>
      </c>
      <c r="E20" s="63">
        <v>25160191</v>
      </c>
      <c r="F20" s="63">
        <v>25160191</v>
      </c>
      <c r="G20" s="96" t="s">
        <v>89</v>
      </c>
      <c r="H20" s="96">
        <v>336179</v>
      </c>
      <c r="I20" s="96">
        <v>0</v>
      </c>
      <c r="J20" s="63">
        <v>24824012</v>
      </c>
      <c r="K20" s="63">
        <v>24824012</v>
      </c>
      <c r="L20" s="96" t="s">
        <v>89</v>
      </c>
      <c r="M20" s="63">
        <v>0</v>
      </c>
    </row>
    <row r="21" spans="1:13" ht="30" x14ac:dyDescent="0.25">
      <c r="A21" s="80" t="s">
        <v>207</v>
      </c>
      <c r="B21" s="90">
        <v>1410</v>
      </c>
      <c r="C21" s="64">
        <v>150</v>
      </c>
      <c r="D21" s="245" t="s">
        <v>236</v>
      </c>
      <c r="E21" s="63">
        <v>336179</v>
      </c>
      <c r="F21" s="63">
        <v>336179</v>
      </c>
      <c r="G21" s="78" t="s">
        <v>89</v>
      </c>
      <c r="H21" s="96">
        <v>336179</v>
      </c>
      <c r="I21" s="78" t="s">
        <v>89</v>
      </c>
      <c r="J21" s="78" t="s">
        <v>89</v>
      </c>
      <c r="K21" s="78" t="s">
        <v>89</v>
      </c>
      <c r="L21" s="78" t="s">
        <v>89</v>
      </c>
      <c r="M21" s="78" t="s">
        <v>89</v>
      </c>
    </row>
    <row r="22" spans="1:13" x14ac:dyDescent="0.25">
      <c r="A22" s="80" t="s">
        <v>204</v>
      </c>
      <c r="B22" s="90">
        <v>1420</v>
      </c>
      <c r="C22" s="64">
        <v>150</v>
      </c>
      <c r="D22" s="245" t="s">
        <v>236</v>
      </c>
      <c r="E22" s="63">
        <v>0</v>
      </c>
      <c r="F22" s="63">
        <v>0</v>
      </c>
      <c r="G22" s="61" t="s">
        <v>89</v>
      </c>
      <c r="H22" s="61" t="s">
        <v>89</v>
      </c>
      <c r="I22" s="97">
        <v>0</v>
      </c>
      <c r="J22" s="61" t="s">
        <v>89</v>
      </c>
      <c r="K22" s="61" t="s">
        <v>89</v>
      </c>
      <c r="L22" s="61" t="s">
        <v>89</v>
      </c>
      <c r="M22" s="61" t="s">
        <v>89</v>
      </c>
    </row>
    <row r="23" spans="1:13" ht="60" x14ac:dyDescent="0.25">
      <c r="A23" s="80" t="s">
        <v>203</v>
      </c>
      <c r="B23" s="90">
        <v>1430</v>
      </c>
      <c r="C23" s="64">
        <v>150</v>
      </c>
      <c r="D23" s="245" t="s">
        <v>236</v>
      </c>
      <c r="E23" s="63">
        <v>24824012</v>
      </c>
      <c r="F23" s="63">
        <v>24824012</v>
      </c>
      <c r="G23" s="78" t="s">
        <v>89</v>
      </c>
      <c r="H23" s="78" t="s">
        <v>89</v>
      </c>
      <c r="I23" s="78" t="s">
        <v>89</v>
      </c>
      <c r="J23" s="63">
        <v>24824012</v>
      </c>
      <c r="K23" s="63">
        <v>24824012</v>
      </c>
      <c r="L23" s="78" t="s">
        <v>89</v>
      </c>
      <c r="M23" s="78" t="s">
        <v>89</v>
      </c>
    </row>
    <row r="24" spans="1:13" ht="45" x14ac:dyDescent="0.25">
      <c r="A24" s="80" t="s">
        <v>198</v>
      </c>
      <c r="B24" s="90">
        <v>1440</v>
      </c>
      <c r="C24" s="64">
        <v>150</v>
      </c>
      <c r="D24" s="245" t="s">
        <v>236</v>
      </c>
      <c r="E24" s="63">
        <v>0</v>
      </c>
      <c r="F24" s="63">
        <v>0</v>
      </c>
      <c r="G24" s="61" t="s">
        <v>89</v>
      </c>
      <c r="H24" s="61" t="s">
        <v>89</v>
      </c>
      <c r="I24" s="61" t="s">
        <v>89</v>
      </c>
      <c r="J24" s="62">
        <v>0</v>
      </c>
      <c r="K24" s="61" t="s">
        <v>89</v>
      </c>
      <c r="L24" s="61" t="s">
        <v>89</v>
      </c>
      <c r="M24" s="61" t="s">
        <v>89</v>
      </c>
    </row>
    <row r="25" spans="1:13" ht="30" x14ac:dyDescent="0.25">
      <c r="A25" s="80" t="s">
        <v>197</v>
      </c>
      <c r="B25" s="90">
        <v>1450</v>
      </c>
      <c r="C25" s="64">
        <v>150</v>
      </c>
      <c r="D25" s="245" t="s">
        <v>236</v>
      </c>
      <c r="E25" s="63">
        <v>0</v>
      </c>
      <c r="F25" s="63">
        <v>0</v>
      </c>
      <c r="G25" s="61" t="s">
        <v>89</v>
      </c>
      <c r="H25" s="61" t="s">
        <v>89</v>
      </c>
      <c r="I25" s="61" t="s">
        <v>89</v>
      </c>
      <c r="J25" s="62"/>
      <c r="K25" s="61" t="s">
        <v>89</v>
      </c>
      <c r="L25" s="61" t="s">
        <v>89</v>
      </c>
      <c r="M25" s="61" t="s">
        <v>89</v>
      </c>
    </row>
    <row r="26" spans="1:13" ht="30" x14ac:dyDescent="0.25">
      <c r="A26" s="80" t="s">
        <v>196</v>
      </c>
      <c r="B26" s="90">
        <v>1460</v>
      </c>
      <c r="C26" s="64">
        <v>150</v>
      </c>
      <c r="D26" s="245" t="s">
        <v>236</v>
      </c>
      <c r="E26" s="63">
        <v>0</v>
      </c>
      <c r="F26" s="63">
        <v>0</v>
      </c>
      <c r="G26" s="61" t="s">
        <v>89</v>
      </c>
      <c r="H26" s="61" t="s">
        <v>89</v>
      </c>
      <c r="I26" s="61" t="s">
        <v>89</v>
      </c>
      <c r="J26" s="62"/>
      <c r="K26" s="61" t="s">
        <v>89</v>
      </c>
      <c r="L26" s="61" t="s">
        <v>89</v>
      </c>
      <c r="M26" s="62"/>
    </row>
    <row r="27" spans="1:13" x14ac:dyDescent="0.25">
      <c r="A27" s="80" t="s">
        <v>195</v>
      </c>
      <c r="B27" s="90">
        <v>1470</v>
      </c>
      <c r="C27" s="64">
        <v>150</v>
      </c>
      <c r="D27" s="245" t="s">
        <v>236</v>
      </c>
      <c r="E27" s="63">
        <v>0</v>
      </c>
      <c r="F27" s="63">
        <v>0</v>
      </c>
      <c r="G27" s="95" t="s">
        <v>89</v>
      </c>
      <c r="H27" s="61" t="s">
        <v>89</v>
      </c>
      <c r="I27" s="61" t="s">
        <v>89</v>
      </c>
      <c r="J27" s="62"/>
      <c r="K27" s="61" t="s">
        <v>89</v>
      </c>
      <c r="L27" s="61" t="s">
        <v>89</v>
      </c>
      <c r="M27" s="61" t="s">
        <v>89</v>
      </c>
    </row>
    <row r="28" spans="1:13" s="94" customFormat="1" x14ac:dyDescent="0.25">
      <c r="A28" s="85" t="s">
        <v>194</v>
      </c>
      <c r="B28" s="90" t="s">
        <v>193</v>
      </c>
      <c r="C28" s="64">
        <v>180</v>
      </c>
      <c r="D28" s="64" t="s">
        <v>89</v>
      </c>
      <c r="E28" s="63">
        <v>0</v>
      </c>
      <c r="F28" s="63">
        <v>0</v>
      </c>
      <c r="G28" s="63" t="s">
        <v>89</v>
      </c>
      <c r="H28" s="63" t="s">
        <v>89</v>
      </c>
      <c r="I28" s="63" t="s">
        <v>89</v>
      </c>
      <c r="J28" s="63">
        <v>0</v>
      </c>
      <c r="K28" s="63" t="s">
        <v>89</v>
      </c>
      <c r="L28" s="63" t="s">
        <v>89</v>
      </c>
      <c r="M28" s="63" t="s">
        <v>89</v>
      </c>
    </row>
    <row r="29" spans="1:13" x14ac:dyDescent="0.25">
      <c r="A29" s="85" t="s">
        <v>190</v>
      </c>
      <c r="B29" s="90" t="s">
        <v>189</v>
      </c>
      <c r="C29" s="64">
        <v>400</v>
      </c>
      <c r="D29" s="64" t="s">
        <v>89</v>
      </c>
      <c r="E29" s="63">
        <v>0</v>
      </c>
      <c r="F29" s="63">
        <v>0</v>
      </c>
      <c r="G29" s="63" t="s">
        <v>89</v>
      </c>
      <c r="H29" s="63" t="s">
        <v>89</v>
      </c>
      <c r="I29" s="63" t="s">
        <v>89</v>
      </c>
      <c r="J29" s="63">
        <v>0</v>
      </c>
      <c r="K29" s="63" t="str">
        <f>K32</f>
        <v>Х</v>
      </c>
      <c r="L29" s="63" t="s">
        <v>89</v>
      </c>
      <c r="M29" s="63" t="s">
        <v>89</v>
      </c>
    </row>
    <row r="30" spans="1:13" ht="30" x14ac:dyDescent="0.25">
      <c r="A30" s="80" t="s">
        <v>188</v>
      </c>
      <c r="B30" s="90" t="s">
        <v>187</v>
      </c>
      <c r="C30" s="64">
        <v>410</v>
      </c>
      <c r="D30" s="278" t="s">
        <v>89</v>
      </c>
      <c r="E30" s="63">
        <v>0</v>
      </c>
      <c r="F30" s="63">
        <v>0</v>
      </c>
      <c r="G30" s="61" t="s">
        <v>89</v>
      </c>
      <c r="H30" s="61" t="s">
        <v>89</v>
      </c>
      <c r="I30" s="61" t="s">
        <v>89</v>
      </c>
      <c r="J30" s="62">
        <v>0</v>
      </c>
      <c r="K30" s="61" t="s">
        <v>89</v>
      </c>
      <c r="L30" s="61" t="s">
        <v>89</v>
      </c>
      <c r="M30" s="61" t="s">
        <v>89</v>
      </c>
    </row>
    <row r="31" spans="1:13" x14ac:dyDescent="0.25">
      <c r="A31" s="80" t="s">
        <v>186</v>
      </c>
      <c r="B31" s="90" t="s">
        <v>185</v>
      </c>
      <c r="C31" s="64">
        <v>420</v>
      </c>
      <c r="D31" s="278" t="s">
        <v>89</v>
      </c>
      <c r="E31" s="63">
        <v>0</v>
      </c>
      <c r="F31" s="63">
        <v>0</v>
      </c>
      <c r="G31" s="61" t="s">
        <v>89</v>
      </c>
      <c r="H31" s="61" t="s">
        <v>89</v>
      </c>
      <c r="I31" s="61" t="s">
        <v>89</v>
      </c>
      <c r="J31" s="62">
        <v>0</v>
      </c>
      <c r="K31" s="61" t="s">
        <v>89</v>
      </c>
      <c r="L31" s="61" t="s">
        <v>89</v>
      </c>
      <c r="M31" s="61" t="s">
        <v>89</v>
      </c>
    </row>
    <row r="32" spans="1:13" x14ac:dyDescent="0.25">
      <c r="A32" s="80" t="s">
        <v>184</v>
      </c>
      <c r="B32" s="90" t="s">
        <v>183</v>
      </c>
      <c r="C32" s="64">
        <v>440</v>
      </c>
      <c r="D32" s="278" t="s">
        <v>89</v>
      </c>
      <c r="E32" s="63">
        <v>0</v>
      </c>
      <c r="F32" s="63">
        <v>0</v>
      </c>
      <c r="G32" s="78" t="s">
        <v>89</v>
      </c>
      <c r="H32" s="78" t="s">
        <v>89</v>
      </c>
      <c r="I32" s="78" t="s">
        <v>89</v>
      </c>
      <c r="J32" s="63">
        <v>0</v>
      </c>
      <c r="K32" s="78" t="s">
        <v>89</v>
      </c>
      <c r="L32" s="78" t="s">
        <v>89</v>
      </c>
      <c r="M32" s="78" t="s">
        <v>89</v>
      </c>
    </row>
    <row r="33" spans="1:13" x14ac:dyDescent="0.25">
      <c r="A33" s="85" t="s">
        <v>177</v>
      </c>
      <c r="B33" s="90" t="s">
        <v>176</v>
      </c>
      <c r="C33" s="83" t="s">
        <v>89</v>
      </c>
      <c r="D33" s="83" t="s">
        <v>89</v>
      </c>
      <c r="E33" s="63">
        <v>0</v>
      </c>
      <c r="F33" s="63">
        <v>0</v>
      </c>
      <c r="G33" s="63">
        <v>0</v>
      </c>
      <c r="H33" s="63">
        <v>0</v>
      </c>
      <c r="I33" s="78">
        <v>0</v>
      </c>
      <c r="J33" s="63">
        <v>0</v>
      </c>
      <c r="K33" s="63">
        <v>0</v>
      </c>
      <c r="L33" s="78" t="s">
        <v>89</v>
      </c>
      <c r="M33" s="78" t="s">
        <v>89</v>
      </c>
    </row>
    <row r="34" spans="1:13" ht="45" x14ac:dyDescent="0.25">
      <c r="A34" s="80" t="s">
        <v>175</v>
      </c>
      <c r="B34" s="90" t="s">
        <v>174</v>
      </c>
      <c r="C34" s="64">
        <v>510</v>
      </c>
      <c r="D34" s="245" t="s">
        <v>236</v>
      </c>
      <c r="E34" s="63">
        <v>0</v>
      </c>
      <c r="F34" s="63">
        <v>0</v>
      </c>
      <c r="G34" s="62"/>
      <c r="H34" s="62"/>
      <c r="I34" s="61"/>
      <c r="J34" s="62"/>
      <c r="K34" s="62"/>
      <c r="L34" s="61" t="s">
        <v>89</v>
      </c>
      <c r="M34" s="61" t="s">
        <v>89</v>
      </c>
    </row>
    <row r="35" spans="1:13" x14ac:dyDescent="0.25">
      <c r="A35" s="71" t="s">
        <v>173</v>
      </c>
      <c r="B35" s="92" t="s">
        <v>172</v>
      </c>
      <c r="C35" s="91" t="s">
        <v>89</v>
      </c>
      <c r="D35" s="91" t="s">
        <v>89</v>
      </c>
      <c r="E35" s="69">
        <v>96442106.180000007</v>
      </c>
      <c r="F35" s="69">
        <v>96442106.180000007</v>
      </c>
      <c r="G35" s="69">
        <v>7635872.71</v>
      </c>
      <c r="H35" s="69">
        <v>336179</v>
      </c>
      <c r="I35" s="69">
        <v>0</v>
      </c>
      <c r="J35" s="69">
        <v>88470054.469999999</v>
      </c>
      <c r="K35" s="69">
        <v>27424591.25</v>
      </c>
      <c r="L35" s="69">
        <v>0</v>
      </c>
      <c r="M35" s="69">
        <v>0</v>
      </c>
    </row>
    <row r="36" spans="1:13" ht="30" x14ac:dyDescent="0.25">
      <c r="A36" s="73" t="s">
        <v>171</v>
      </c>
      <c r="B36" s="90" t="s">
        <v>170</v>
      </c>
      <c r="C36" s="64">
        <v>110</v>
      </c>
      <c r="D36" s="64" t="s">
        <v>89</v>
      </c>
      <c r="E36" s="63">
        <v>86594634.980000004</v>
      </c>
      <c r="F36" s="63">
        <v>86594634.980000004</v>
      </c>
      <c r="G36" s="63">
        <v>1915543.73</v>
      </c>
      <c r="H36" s="63">
        <v>0</v>
      </c>
      <c r="I36" s="78" t="s">
        <v>89</v>
      </c>
      <c r="J36" s="63">
        <v>84679091.25</v>
      </c>
      <c r="K36" s="63">
        <v>27317591.25</v>
      </c>
      <c r="L36" s="78">
        <v>0</v>
      </c>
      <c r="M36" s="63">
        <v>0</v>
      </c>
    </row>
    <row r="37" spans="1:13" ht="30" x14ac:dyDescent="0.25">
      <c r="A37" s="80" t="s">
        <v>169</v>
      </c>
      <c r="B37" s="90">
        <v>2110</v>
      </c>
      <c r="C37" s="64">
        <v>111</v>
      </c>
      <c r="D37" s="83" t="s">
        <v>89</v>
      </c>
      <c r="E37" s="63">
        <v>66519443.140000001</v>
      </c>
      <c r="F37" s="63">
        <v>66519443.140000001</v>
      </c>
      <c r="G37" s="63">
        <v>1473551.25</v>
      </c>
      <c r="H37" s="63">
        <v>0</v>
      </c>
      <c r="I37" s="78" t="s">
        <v>89</v>
      </c>
      <c r="J37" s="63">
        <v>65045891.890000001</v>
      </c>
      <c r="K37" s="63">
        <v>20985891.890000001</v>
      </c>
      <c r="L37" s="78" t="s">
        <v>89</v>
      </c>
      <c r="M37" s="63">
        <v>0</v>
      </c>
    </row>
    <row r="38" spans="1:13" ht="30" x14ac:dyDescent="0.25">
      <c r="A38" s="80" t="s">
        <v>165</v>
      </c>
      <c r="B38" s="90" t="s">
        <v>164</v>
      </c>
      <c r="C38" s="64">
        <v>112</v>
      </c>
      <c r="D38" s="83" t="s">
        <v>89</v>
      </c>
      <c r="E38" s="63">
        <v>13500</v>
      </c>
      <c r="F38" s="63">
        <v>13500</v>
      </c>
      <c r="G38" s="63">
        <v>0</v>
      </c>
      <c r="H38" s="63">
        <v>0</v>
      </c>
      <c r="I38" s="78" t="s">
        <v>89</v>
      </c>
      <c r="J38" s="63">
        <v>13500</v>
      </c>
      <c r="K38" s="63">
        <v>0</v>
      </c>
      <c r="L38" s="78" t="s">
        <v>89</v>
      </c>
      <c r="M38" s="63">
        <v>0</v>
      </c>
    </row>
    <row r="39" spans="1:13" ht="30" x14ac:dyDescent="0.25">
      <c r="A39" s="80" t="s">
        <v>161</v>
      </c>
      <c r="B39" s="66">
        <v>2130</v>
      </c>
      <c r="C39" s="64">
        <v>113</v>
      </c>
      <c r="D39" s="83" t="s">
        <v>89</v>
      </c>
      <c r="E39" s="63">
        <v>0</v>
      </c>
      <c r="F39" s="63">
        <v>0</v>
      </c>
      <c r="G39" s="63">
        <v>0</v>
      </c>
      <c r="H39" s="63">
        <v>0</v>
      </c>
      <c r="I39" s="78" t="s">
        <v>89</v>
      </c>
      <c r="J39" s="63">
        <v>0</v>
      </c>
      <c r="K39" s="63">
        <v>0</v>
      </c>
      <c r="L39" s="78">
        <v>0</v>
      </c>
      <c r="M39" s="63">
        <v>0</v>
      </c>
    </row>
    <row r="40" spans="1:13" ht="45" x14ac:dyDescent="0.25">
      <c r="A40" s="80" t="s">
        <v>131</v>
      </c>
      <c r="B40" s="66">
        <v>2140</v>
      </c>
      <c r="C40" s="64">
        <v>119</v>
      </c>
      <c r="D40" s="83" t="s">
        <v>89</v>
      </c>
      <c r="E40" s="63">
        <v>20061691.84</v>
      </c>
      <c r="F40" s="63">
        <v>20061691.84</v>
      </c>
      <c r="G40" s="63">
        <v>441992.48</v>
      </c>
      <c r="H40" s="63">
        <v>0</v>
      </c>
      <c r="I40" s="78" t="s">
        <v>89</v>
      </c>
      <c r="J40" s="63">
        <v>19619699.359999999</v>
      </c>
      <c r="K40" s="63">
        <v>6331699.3600000003</v>
      </c>
      <c r="L40" s="78" t="s">
        <v>89</v>
      </c>
      <c r="M40" s="63">
        <v>0</v>
      </c>
    </row>
    <row r="41" spans="1:13" ht="30" x14ac:dyDescent="0.25">
      <c r="A41" s="79" t="s">
        <v>159</v>
      </c>
      <c r="B41" s="66">
        <v>2141</v>
      </c>
      <c r="C41" s="64">
        <v>119</v>
      </c>
      <c r="D41" s="245" t="s">
        <v>236</v>
      </c>
      <c r="E41" s="63">
        <v>20061691.84</v>
      </c>
      <c r="F41" s="63">
        <v>20061691.84</v>
      </c>
      <c r="G41" s="62">
        <v>441992.48</v>
      </c>
      <c r="H41" s="62">
        <v>0</v>
      </c>
      <c r="I41" s="61" t="s">
        <v>89</v>
      </c>
      <c r="J41" s="62">
        <v>19619699.359999999</v>
      </c>
      <c r="K41" s="62">
        <v>6331699.3600000003</v>
      </c>
      <c r="L41" s="61" t="s">
        <v>89</v>
      </c>
      <c r="M41" s="61">
        <v>0</v>
      </c>
    </row>
    <row r="42" spans="1:13" x14ac:dyDescent="0.25">
      <c r="A42" s="79" t="s">
        <v>158</v>
      </c>
      <c r="B42" s="66">
        <v>2142</v>
      </c>
      <c r="C42" s="64">
        <v>119</v>
      </c>
      <c r="D42" s="83" t="s">
        <v>89</v>
      </c>
      <c r="E42" s="63">
        <v>0</v>
      </c>
      <c r="F42" s="63">
        <v>0</v>
      </c>
      <c r="G42" s="63">
        <v>0</v>
      </c>
      <c r="H42" s="63">
        <v>0</v>
      </c>
      <c r="I42" s="78" t="s">
        <v>89</v>
      </c>
      <c r="J42" s="63">
        <v>0</v>
      </c>
      <c r="K42" s="63">
        <v>0</v>
      </c>
      <c r="L42" s="78" t="s">
        <v>89</v>
      </c>
      <c r="M42" s="78" t="s">
        <v>89</v>
      </c>
    </row>
    <row r="43" spans="1:13" x14ac:dyDescent="0.25">
      <c r="A43" s="85" t="s">
        <v>157</v>
      </c>
      <c r="B43" s="66">
        <v>2200</v>
      </c>
      <c r="C43" s="64">
        <v>300</v>
      </c>
      <c r="D43" s="64" t="s">
        <v>89</v>
      </c>
      <c r="E43" s="63">
        <v>0</v>
      </c>
      <c r="F43" s="63">
        <v>0</v>
      </c>
      <c r="G43" s="63">
        <v>0</v>
      </c>
      <c r="H43" s="63">
        <v>0</v>
      </c>
      <c r="I43" s="78" t="s">
        <v>89</v>
      </c>
      <c r="J43" s="63">
        <v>0</v>
      </c>
      <c r="K43" s="63">
        <v>0</v>
      </c>
      <c r="L43" s="78" t="s">
        <v>89</v>
      </c>
      <c r="M43" s="78" t="s">
        <v>89</v>
      </c>
    </row>
    <row r="44" spans="1:13" ht="45" x14ac:dyDescent="0.25">
      <c r="A44" s="80" t="s">
        <v>156</v>
      </c>
      <c r="B44" s="66">
        <v>2210</v>
      </c>
      <c r="C44" s="64">
        <v>320</v>
      </c>
      <c r="D44" s="64" t="s">
        <v>89</v>
      </c>
      <c r="E44" s="63">
        <v>0</v>
      </c>
      <c r="F44" s="63">
        <v>0</v>
      </c>
      <c r="G44" s="63">
        <v>0</v>
      </c>
      <c r="H44" s="63">
        <v>0</v>
      </c>
      <c r="I44" s="78" t="s">
        <v>89</v>
      </c>
      <c r="J44" s="63">
        <v>0</v>
      </c>
      <c r="K44" s="63">
        <v>0</v>
      </c>
      <c r="L44" s="78" t="s">
        <v>89</v>
      </c>
      <c r="M44" s="78" t="s">
        <v>89</v>
      </c>
    </row>
    <row r="45" spans="1:13" ht="60" x14ac:dyDescent="0.25">
      <c r="A45" s="79" t="s">
        <v>155</v>
      </c>
      <c r="B45" s="66">
        <v>2211</v>
      </c>
      <c r="C45" s="64">
        <v>321</v>
      </c>
      <c r="D45" s="245" t="s">
        <v>236</v>
      </c>
      <c r="E45" s="63">
        <v>0</v>
      </c>
      <c r="F45" s="63">
        <v>0</v>
      </c>
      <c r="G45" s="63">
        <v>0</v>
      </c>
      <c r="H45" s="63">
        <v>0</v>
      </c>
      <c r="I45" s="78" t="s">
        <v>89</v>
      </c>
      <c r="J45" s="63">
        <v>0</v>
      </c>
      <c r="K45" s="63">
        <v>0</v>
      </c>
      <c r="L45" s="78" t="s">
        <v>89</v>
      </c>
      <c r="M45" s="78" t="s">
        <v>89</v>
      </c>
    </row>
    <row r="46" spans="1:13" ht="30" x14ac:dyDescent="0.25">
      <c r="A46" s="79" t="s">
        <v>153</v>
      </c>
      <c r="B46" s="66">
        <v>2212</v>
      </c>
      <c r="C46" s="86">
        <v>323</v>
      </c>
      <c r="D46" s="245" t="s">
        <v>236</v>
      </c>
      <c r="E46" s="63">
        <v>0</v>
      </c>
      <c r="F46" s="63">
        <v>0</v>
      </c>
      <c r="G46" s="63">
        <v>0</v>
      </c>
      <c r="H46" s="78" t="s">
        <v>89</v>
      </c>
      <c r="I46" s="78" t="s">
        <v>89</v>
      </c>
      <c r="J46" s="63">
        <v>0</v>
      </c>
      <c r="K46" s="78" t="s">
        <v>89</v>
      </c>
      <c r="L46" s="78" t="s">
        <v>89</v>
      </c>
      <c r="M46" s="78" t="s">
        <v>89</v>
      </c>
    </row>
    <row r="47" spans="1:13" s="54" customFormat="1" ht="45" x14ac:dyDescent="0.2">
      <c r="A47" s="80" t="s">
        <v>150</v>
      </c>
      <c r="B47" s="66">
        <v>2220</v>
      </c>
      <c r="C47" s="64">
        <v>340</v>
      </c>
      <c r="D47" s="245" t="s">
        <v>236</v>
      </c>
      <c r="E47" s="63">
        <v>0</v>
      </c>
      <c r="F47" s="63">
        <v>0</v>
      </c>
      <c r="G47" s="61" t="s">
        <v>89</v>
      </c>
      <c r="H47" s="62"/>
      <c r="I47" s="61" t="s">
        <v>89</v>
      </c>
      <c r="J47" s="62"/>
      <c r="K47" s="61" t="s">
        <v>89</v>
      </c>
      <c r="L47" s="61" t="s">
        <v>89</v>
      </c>
      <c r="M47" s="61" t="s">
        <v>89</v>
      </c>
    </row>
    <row r="48" spans="1:13" s="54" customFormat="1" ht="75" x14ac:dyDescent="0.2">
      <c r="A48" s="80" t="s">
        <v>149</v>
      </c>
      <c r="B48" s="66">
        <v>2230</v>
      </c>
      <c r="C48" s="64">
        <v>350</v>
      </c>
      <c r="D48" s="245" t="s">
        <v>236</v>
      </c>
      <c r="E48" s="63">
        <v>0</v>
      </c>
      <c r="F48" s="63">
        <v>0</v>
      </c>
      <c r="G48" s="61" t="s">
        <v>89</v>
      </c>
      <c r="H48" s="61"/>
      <c r="I48" s="61" t="s">
        <v>89</v>
      </c>
      <c r="J48" s="62"/>
      <c r="K48" s="61" t="s">
        <v>89</v>
      </c>
      <c r="L48" s="61" t="s">
        <v>89</v>
      </c>
      <c r="M48" s="61" t="s">
        <v>89</v>
      </c>
    </row>
    <row r="49" spans="1:13" s="54" customFormat="1" x14ac:dyDescent="0.2">
      <c r="A49" s="80" t="s">
        <v>148</v>
      </c>
      <c r="B49" s="66">
        <v>2240</v>
      </c>
      <c r="C49" s="64">
        <v>360</v>
      </c>
      <c r="D49" s="245" t="s">
        <v>236</v>
      </c>
      <c r="E49" s="63">
        <v>0</v>
      </c>
      <c r="F49" s="63">
        <v>0</v>
      </c>
      <c r="G49" s="61" t="s">
        <v>89</v>
      </c>
      <c r="H49" s="61" t="s">
        <v>89</v>
      </c>
      <c r="I49" s="61" t="s">
        <v>89</v>
      </c>
      <c r="J49" s="62"/>
      <c r="K49" s="61" t="s">
        <v>89</v>
      </c>
      <c r="L49" s="61" t="s">
        <v>89</v>
      </c>
      <c r="M49" s="61" t="s">
        <v>89</v>
      </c>
    </row>
    <row r="50" spans="1:13" x14ac:dyDescent="0.25">
      <c r="A50" s="85" t="s">
        <v>147</v>
      </c>
      <c r="B50" s="66">
        <v>2300</v>
      </c>
      <c r="C50" s="64">
        <v>850</v>
      </c>
      <c r="D50" s="83" t="s">
        <v>89</v>
      </c>
      <c r="E50" s="63">
        <v>336179</v>
      </c>
      <c r="F50" s="63">
        <v>336179</v>
      </c>
      <c r="G50" s="63">
        <v>0</v>
      </c>
      <c r="H50" s="63">
        <v>336179</v>
      </c>
      <c r="I50" s="78" t="s">
        <v>89</v>
      </c>
      <c r="J50" s="63">
        <v>0</v>
      </c>
      <c r="K50" s="78" t="s">
        <v>89</v>
      </c>
      <c r="L50" s="78" t="s">
        <v>89</v>
      </c>
      <c r="M50" s="63">
        <v>0</v>
      </c>
    </row>
    <row r="51" spans="1:13" ht="30" x14ac:dyDescent="0.25">
      <c r="A51" s="80" t="s">
        <v>146</v>
      </c>
      <c r="B51" s="66">
        <v>2310</v>
      </c>
      <c r="C51" s="64">
        <v>851</v>
      </c>
      <c r="D51" s="245" t="s">
        <v>236</v>
      </c>
      <c r="E51" s="63">
        <v>336179</v>
      </c>
      <c r="F51" s="63">
        <v>336179</v>
      </c>
      <c r="G51" s="62"/>
      <c r="H51" s="62">
        <v>336179</v>
      </c>
      <c r="I51" s="61" t="s">
        <v>89</v>
      </c>
      <c r="J51" s="62"/>
      <c r="K51" s="61" t="s">
        <v>89</v>
      </c>
      <c r="L51" s="61" t="s">
        <v>89</v>
      </c>
      <c r="M51" s="61" t="s">
        <v>89</v>
      </c>
    </row>
    <row r="52" spans="1:13" ht="45" x14ac:dyDescent="0.25">
      <c r="A52" s="80" t="s">
        <v>145</v>
      </c>
      <c r="B52" s="66">
        <v>2320</v>
      </c>
      <c r="C52" s="64">
        <v>852</v>
      </c>
      <c r="D52" s="245" t="s">
        <v>236</v>
      </c>
      <c r="E52" s="63">
        <v>0</v>
      </c>
      <c r="F52" s="63">
        <v>0</v>
      </c>
      <c r="G52" s="62"/>
      <c r="H52" s="61"/>
      <c r="I52" s="61" t="s">
        <v>89</v>
      </c>
      <c r="J52" s="62"/>
      <c r="K52" s="61" t="s">
        <v>89</v>
      </c>
      <c r="L52" s="61" t="s">
        <v>89</v>
      </c>
      <c r="M52" s="61" t="s">
        <v>89</v>
      </c>
    </row>
    <row r="53" spans="1:13" ht="30" x14ac:dyDescent="0.25">
      <c r="A53" s="80" t="s">
        <v>144</v>
      </c>
      <c r="B53" s="66">
        <v>2330</v>
      </c>
      <c r="C53" s="64">
        <v>853</v>
      </c>
      <c r="D53" s="83" t="s">
        <v>89</v>
      </c>
      <c r="E53" s="63">
        <v>0</v>
      </c>
      <c r="F53" s="63">
        <v>0</v>
      </c>
      <c r="G53" s="63">
        <v>0</v>
      </c>
      <c r="H53" s="63">
        <v>0</v>
      </c>
      <c r="I53" s="78" t="s">
        <v>89</v>
      </c>
      <c r="J53" s="63">
        <v>0</v>
      </c>
      <c r="K53" s="78" t="s">
        <v>89</v>
      </c>
      <c r="L53" s="78" t="s">
        <v>89</v>
      </c>
      <c r="M53" s="63">
        <v>0</v>
      </c>
    </row>
    <row r="54" spans="1:13" ht="30" x14ac:dyDescent="0.25">
      <c r="A54" s="85" t="s">
        <v>142</v>
      </c>
      <c r="B54" s="66">
        <v>2400</v>
      </c>
      <c r="C54" s="64" t="s">
        <v>89</v>
      </c>
      <c r="D54" s="64" t="s">
        <v>89</v>
      </c>
      <c r="E54" s="63">
        <v>0</v>
      </c>
      <c r="F54" s="63">
        <v>0</v>
      </c>
      <c r="G54" s="63">
        <v>0</v>
      </c>
      <c r="H54" s="78" t="s">
        <v>89</v>
      </c>
      <c r="I54" s="78" t="s">
        <v>89</v>
      </c>
      <c r="J54" s="63">
        <v>0</v>
      </c>
      <c r="K54" s="78" t="s">
        <v>89</v>
      </c>
      <c r="L54" s="78" t="s">
        <v>89</v>
      </c>
      <c r="M54" s="63">
        <v>0</v>
      </c>
    </row>
    <row r="55" spans="1:13" x14ac:dyDescent="0.25">
      <c r="A55" s="80" t="s">
        <v>141</v>
      </c>
      <c r="B55" s="66">
        <v>2450</v>
      </c>
      <c r="C55" s="64">
        <v>862</v>
      </c>
      <c r="D55" s="245" t="s">
        <v>236</v>
      </c>
      <c r="E55" s="63">
        <v>0</v>
      </c>
      <c r="F55" s="63">
        <v>0</v>
      </c>
      <c r="G55" s="62"/>
      <c r="H55" s="61" t="s">
        <v>89</v>
      </c>
      <c r="I55" s="61" t="s">
        <v>89</v>
      </c>
      <c r="J55" s="62"/>
      <c r="K55" s="61" t="s">
        <v>89</v>
      </c>
      <c r="L55" s="61" t="s">
        <v>89</v>
      </c>
      <c r="M55" s="62"/>
    </row>
    <row r="56" spans="1:13" ht="30" x14ac:dyDescent="0.25">
      <c r="A56" s="85" t="s">
        <v>140</v>
      </c>
      <c r="B56" s="66">
        <v>2500</v>
      </c>
      <c r="C56" s="64" t="s">
        <v>89</v>
      </c>
      <c r="D56" s="64" t="s">
        <v>89</v>
      </c>
      <c r="E56" s="63">
        <v>0</v>
      </c>
      <c r="F56" s="63">
        <v>0</v>
      </c>
      <c r="G56" s="63">
        <v>0</v>
      </c>
      <c r="H56" s="78">
        <v>0</v>
      </c>
      <c r="I56" s="78" t="s">
        <v>89</v>
      </c>
      <c r="J56" s="63">
        <v>0</v>
      </c>
      <c r="K56" s="78" t="s">
        <v>89</v>
      </c>
      <c r="L56" s="78" t="s">
        <v>89</v>
      </c>
      <c r="M56" s="78" t="s">
        <v>89</v>
      </c>
    </row>
    <row r="57" spans="1:13" ht="45" x14ac:dyDescent="0.25">
      <c r="A57" s="80" t="s">
        <v>139</v>
      </c>
      <c r="B57" s="66">
        <v>2520</v>
      </c>
      <c r="C57" s="64">
        <v>831</v>
      </c>
      <c r="D57" s="83" t="s">
        <v>89</v>
      </c>
      <c r="E57" s="63">
        <v>0</v>
      </c>
      <c r="F57" s="63">
        <v>0</v>
      </c>
      <c r="G57" s="63">
        <v>0</v>
      </c>
      <c r="H57" s="78">
        <v>0</v>
      </c>
      <c r="I57" s="78" t="s">
        <v>89</v>
      </c>
      <c r="J57" s="63">
        <v>0</v>
      </c>
      <c r="K57" s="78" t="s">
        <v>89</v>
      </c>
      <c r="L57" s="78" t="s">
        <v>89</v>
      </c>
      <c r="M57" s="78" t="s">
        <v>89</v>
      </c>
    </row>
    <row r="58" spans="1:13" s="84" customFormat="1" x14ac:dyDescent="0.25">
      <c r="A58" s="85" t="s">
        <v>132</v>
      </c>
      <c r="B58" s="66">
        <v>2600</v>
      </c>
      <c r="C58" s="64" t="s">
        <v>89</v>
      </c>
      <c r="D58" s="64" t="s">
        <v>89</v>
      </c>
      <c r="E58" s="63">
        <v>9511292.1999999993</v>
      </c>
      <c r="F58" s="63">
        <v>9511292.1999999993</v>
      </c>
      <c r="G58" s="63">
        <v>5720328.9800000004</v>
      </c>
      <c r="H58" s="63">
        <v>0</v>
      </c>
      <c r="I58" s="63">
        <v>0</v>
      </c>
      <c r="J58" s="63">
        <v>3790963.22</v>
      </c>
      <c r="K58" s="63">
        <v>107000</v>
      </c>
      <c r="L58" s="63">
        <v>0</v>
      </c>
      <c r="M58" s="63">
        <v>0</v>
      </c>
    </row>
    <row r="59" spans="1:13" s="84" customFormat="1" ht="45" x14ac:dyDescent="0.25">
      <c r="A59" s="80" t="s">
        <v>131</v>
      </c>
      <c r="B59" s="66">
        <v>2670</v>
      </c>
      <c r="C59" s="64">
        <v>119</v>
      </c>
      <c r="D59" s="64" t="s">
        <v>89</v>
      </c>
      <c r="E59" s="63">
        <v>0</v>
      </c>
      <c r="F59" s="63">
        <v>0</v>
      </c>
      <c r="G59" s="63">
        <v>0</v>
      </c>
      <c r="H59" s="63">
        <v>0</v>
      </c>
      <c r="I59" s="78" t="s">
        <v>89</v>
      </c>
      <c r="J59" s="63">
        <v>0</v>
      </c>
      <c r="K59" s="63">
        <v>0</v>
      </c>
      <c r="L59" s="78" t="s">
        <v>89</v>
      </c>
      <c r="M59" s="78" t="s">
        <v>89</v>
      </c>
    </row>
    <row r="60" spans="1:13" s="84" customFormat="1" ht="30" x14ac:dyDescent="0.25">
      <c r="A60" s="80" t="s">
        <v>128</v>
      </c>
      <c r="B60" s="66">
        <v>2630</v>
      </c>
      <c r="C60" s="64">
        <v>243</v>
      </c>
      <c r="D60" s="64" t="s">
        <v>89</v>
      </c>
      <c r="E60" s="63">
        <v>0</v>
      </c>
      <c r="F60" s="63">
        <v>0</v>
      </c>
      <c r="G60" s="63">
        <v>0</v>
      </c>
      <c r="H60" s="63">
        <v>0</v>
      </c>
      <c r="I60" s="78" t="s">
        <v>89</v>
      </c>
      <c r="J60" s="63">
        <v>0</v>
      </c>
      <c r="K60" s="78" t="s">
        <v>89</v>
      </c>
      <c r="L60" s="78" t="s">
        <v>89</v>
      </c>
      <c r="M60" s="78">
        <v>0</v>
      </c>
    </row>
    <row r="61" spans="1:13" s="84" customFormat="1" x14ac:dyDescent="0.25">
      <c r="A61" s="80" t="s">
        <v>126</v>
      </c>
      <c r="B61" s="66">
        <v>2640</v>
      </c>
      <c r="C61" s="64">
        <v>244</v>
      </c>
      <c r="D61" s="64" t="s">
        <v>89</v>
      </c>
      <c r="E61" s="63">
        <v>7768662.2300000004</v>
      </c>
      <c r="F61" s="63">
        <v>7768662.2300000004</v>
      </c>
      <c r="G61" s="63">
        <v>4447903.66</v>
      </c>
      <c r="H61" s="63">
        <v>0</v>
      </c>
      <c r="I61" s="78" t="s">
        <v>89</v>
      </c>
      <c r="J61" s="63">
        <v>3320758.57</v>
      </c>
      <c r="K61" s="78">
        <v>107000</v>
      </c>
      <c r="L61" s="78">
        <v>0</v>
      </c>
      <c r="M61" s="78">
        <v>0</v>
      </c>
    </row>
    <row r="62" spans="1:13" ht="30" x14ac:dyDescent="0.25">
      <c r="A62" s="80" t="s">
        <v>125</v>
      </c>
      <c r="B62" s="66">
        <v>2641</v>
      </c>
      <c r="C62" s="64">
        <v>244</v>
      </c>
      <c r="D62" s="64" t="s">
        <v>89</v>
      </c>
      <c r="E62" s="63">
        <v>7768662.2300000004</v>
      </c>
      <c r="F62" s="63">
        <v>7768662.2300000004</v>
      </c>
      <c r="G62" s="63">
        <v>4447903.66</v>
      </c>
      <c r="H62" s="63">
        <v>0</v>
      </c>
      <c r="I62" s="78" t="s">
        <v>89</v>
      </c>
      <c r="J62" s="63">
        <v>3320758.57</v>
      </c>
      <c r="K62" s="63">
        <v>107000</v>
      </c>
      <c r="L62" s="63">
        <v>0</v>
      </c>
      <c r="M62" s="63">
        <v>0</v>
      </c>
    </row>
    <row r="63" spans="1:13" ht="30" x14ac:dyDescent="0.25">
      <c r="A63" s="80" t="s">
        <v>496</v>
      </c>
      <c r="B63" s="66">
        <v>2660</v>
      </c>
      <c r="C63" s="64">
        <v>247</v>
      </c>
      <c r="D63" s="64" t="s">
        <v>89</v>
      </c>
      <c r="E63" s="63">
        <v>1742629.97</v>
      </c>
      <c r="F63" s="63">
        <v>1742629.97</v>
      </c>
      <c r="G63" s="63">
        <v>1272425.32</v>
      </c>
      <c r="H63" s="63">
        <v>0</v>
      </c>
      <c r="I63" s="78" t="s">
        <v>89</v>
      </c>
      <c r="J63" s="63">
        <v>470204.65</v>
      </c>
      <c r="K63" s="63">
        <v>0</v>
      </c>
      <c r="L63" s="78" t="s">
        <v>89</v>
      </c>
      <c r="M63" s="78" t="s">
        <v>89</v>
      </c>
    </row>
    <row r="64" spans="1:13" ht="30" x14ac:dyDescent="0.25">
      <c r="A64" s="80" t="s">
        <v>101</v>
      </c>
      <c r="B64" s="66">
        <v>2700</v>
      </c>
      <c r="C64" s="64">
        <v>400</v>
      </c>
      <c r="D64" s="64" t="s">
        <v>89</v>
      </c>
      <c r="E64" s="63">
        <v>0</v>
      </c>
      <c r="F64" s="63">
        <v>0</v>
      </c>
      <c r="G64" s="78" t="s">
        <v>89</v>
      </c>
      <c r="H64" s="78" t="s">
        <v>89</v>
      </c>
      <c r="I64" s="63">
        <v>0</v>
      </c>
      <c r="J64" s="78" t="s">
        <v>89</v>
      </c>
      <c r="K64" s="78" t="s">
        <v>89</v>
      </c>
      <c r="L64" s="78" t="s">
        <v>89</v>
      </c>
      <c r="M64" s="78" t="s">
        <v>89</v>
      </c>
    </row>
    <row r="65" spans="1:13" ht="45" x14ac:dyDescent="0.25">
      <c r="A65" s="79" t="s">
        <v>100</v>
      </c>
      <c r="B65" s="66">
        <v>2720</v>
      </c>
      <c r="C65" s="64">
        <v>407</v>
      </c>
      <c r="D65" s="64" t="s">
        <v>89</v>
      </c>
      <c r="E65" s="63">
        <v>0</v>
      </c>
      <c r="F65" s="63">
        <v>0</v>
      </c>
      <c r="G65" s="78" t="s">
        <v>89</v>
      </c>
      <c r="H65" s="78" t="s">
        <v>89</v>
      </c>
      <c r="I65" s="63">
        <v>0</v>
      </c>
      <c r="J65" s="78" t="s">
        <v>89</v>
      </c>
      <c r="K65" s="78" t="s">
        <v>89</v>
      </c>
      <c r="L65" s="78" t="s">
        <v>89</v>
      </c>
      <c r="M65" s="78" t="s">
        <v>89</v>
      </c>
    </row>
    <row r="66" spans="1:13" x14ac:dyDescent="0.25">
      <c r="A66" s="76" t="s">
        <v>97</v>
      </c>
      <c r="B66" s="70">
        <v>3000</v>
      </c>
      <c r="C66" s="75">
        <v>100</v>
      </c>
      <c r="D66" s="64" t="s">
        <v>89</v>
      </c>
      <c r="E66" s="69">
        <v>0</v>
      </c>
      <c r="F66" s="69">
        <v>0</v>
      </c>
      <c r="G66" s="69" t="s">
        <v>89</v>
      </c>
      <c r="H66" s="69" t="s">
        <v>89</v>
      </c>
      <c r="I66" s="69" t="s">
        <v>89</v>
      </c>
      <c r="J66" s="69">
        <v>0</v>
      </c>
      <c r="K66" s="69">
        <v>0</v>
      </c>
      <c r="L66" s="69" t="s">
        <v>89</v>
      </c>
      <c r="M66" s="69">
        <v>0</v>
      </c>
    </row>
    <row r="67" spans="1:13" ht="30" x14ac:dyDescent="0.25">
      <c r="A67" s="74" t="s">
        <v>96</v>
      </c>
      <c r="B67" s="72">
        <v>3010</v>
      </c>
      <c r="C67" s="64">
        <v>180</v>
      </c>
      <c r="D67" s="245" t="s">
        <v>236</v>
      </c>
      <c r="E67" s="63">
        <v>0</v>
      </c>
      <c r="F67" s="63">
        <v>0</v>
      </c>
      <c r="G67" s="61" t="s">
        <v>89</v>
      </c>
      <c r="H67" s="61" t="s">
        <v>89</v>
      </c>
      <c r="I67" s="61" t="s">
        <v>89</v>
      </c>
      <c r="J67" s="62"/>
      <c r="K67" s="62"/>
      <c r="L67" s="61" t="s">
        <v>89</v>
      </c>
      <c r="M67" s="62"/>
    </row>
    <row r="68" spans="1:13" x14ac:dyDescent="0.25">
      <c r="A68" s="73" t="s">
        <v>95</v>
      </c>
      <c r="B68" s="72">
        <v>3020</v>
      </c>
      <c r="C68" s="64">
        <v>180</v>
      </c>
      <c r="D68" s="245" t="s">
        <v>236</v>
      </c>
      <c r="E68" s="63">
        <v>0</v>
      </c>
      <c r="F68" s="63">
        <v>0</v>
      </c>
      <c r="G68" s="61" t="s">
        <v>89</v>
      </c>
      <c r="H68" s="61" t="s">
        <v>89</v>
      </c>
      <c r="I68" s="61" t="s">
        <v>89</v>
      </c>
      <c r="J68" s="62"/>
      <c r="K68" s="62"/>
      <c r="L68" s="61" t="s">
        <v>89</v>
      </c>
      <c r="M68" s="62"/>
    </row>
    <row r="69" spans="1:13" x14ac:dyDescent="0.25">
      <c r="A69" s="73" t="s">
        <v>94</v>
      </c>
      <c r="B69" s="72">
        <v>3030</v>
      </c>
      <c r="C69" s="65">
        <v>180</v>
      </c>
      <c r="D69" s="245" t="s">
        <v>236</v>
      </c>
      <c r="E69" s="63">
        <v>0</v>
      </c>
      <c r="F69" s="63">
        <v>0</v>
      </c>
      <c r="G69" s="61" t="s">
        <v>89</v>
      </c>
      <c r="H69" s="61" t="s">
        <v>89</v>
      </c>
      <c r="I69" s="61" t="s">
        <v>89</v>
      </c>
      <c r="J69" s="62">
        <v>0</v>
      </c>
      <c r="K69" s="62">
        <v>0</v>
      </c>
      <c r="L69" s="61" t="s">
        <v>89</v>
      </c>
      <c r="M69" s="62">
        <v>0</v>
      </c>
    </row>
    <row r="70" spans="1:13" x14ac:dyDescent="0.25">
      <c r="A70" s="71" t="s">
        <v>92</v>
      </c>
      <c r="B70" s="70">
        <v>4000</v>
      </c>
      <c r="C70" s="65" t="s">
        <v>89</v>
      </c>
      <c r="D70" s="64" t="s">
        <v>89</v>
      </c>
      <c r="E70" s="69">
        <v>0</v>
      </c>
      <c r="F70" s="69">
        <v>0</v>
      </c>
      <c r="G70" s="68" t="s">
        <v>89</v>
      </c>
      <c r="H70" s="69">
        <v>0</v>
      </c>
      <c r="I70" s="69">
        <v>0</v>
      </c>
      <c r="J70" s="68" t="s">
        <v>89</v>
      </c>
      <c r="K70" s="68" t="s">
        <v>89</v>
      </c>
      <c r="L70" s="68" t="s">
        <v>89</v>
      </c>
      <c r="M70" s="68" t="s">
        <v>89</v>
      </c>
    </row>
    <row r="71" spans="1:13" ht="30" x14ac:dyDescent="0.25">
      <c r="A71" s="67" t="s">
        <v>91</v>
      </c>
      <c r="B71" s="66">
        <v>4010</v>
      </c>
      <c r="C71" s="65">
        <v>610</v>
      </c>
      <c r="D71" s="64" t="s">
        <v>89</v>
      </c>
      <c r="E71" s="63">
        <v>0</v>
      </c>
      <c r="F71" s="63">
        <v>0</v>
      </c>
      <c r="G71" s="61" t="s">
        <v>89</v>
      </c>
      <c r="H71" s="62"/>
      <c r="I71" s="62"/>
      <c r="J71" s="61"/>
      <c r="K71" s="61"/>
      <c r="L71" s="61" t="s">
        <v>89</v>
      </c>
      <c r="M71" s="61" t="s">
        <v>89</v>
      </c>
    </row>
  </sheetData>
  <mergeCells count="16">
    <mergeCell ref="A2:M2"/>
    <mergeCell ref="A4:A7"/>
    <mergeCell ref="G6:G7"/>
    <mergeCell ref="C4:C7"/>
    <mergeCell ref="J3:K3"/>
    <mergeCell ref="H6:H7"/>
    <mergeCell ref="I6:I7"/>
    <mergeCell ref="D4:D7"/>
    <mergeCell ref="B4:B7"/>
    <mergeCell ref="M5:M7"/>
    <mergeCell ref="L5:L7"/>
    <mergeCell ref="F5:F7"/>
    <mergeCell ref="J6:K6"/>
    <mergeCell ref="E4:E7"/>
    <mergeCell ref="G5:K5"/>
    <mergeCell ref="G4:K4"/>
  </mergeCells>
  <pageMargins left="0.70866141732283472" right="0.39370078740157483" top="0.74803149606299213" bottom="0.74803149606299213" header="0.31496062992125984" footer="0.31496062992125984"/>
  <pageSetup paperSize="9" scale="36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zoomScale="90" zoomScaleNormal="90" workbookViewId="0">
      <pane ySplit="7" topLeftCell="A8" activePane="bottomLeft" state="frozen"/>
      <selection activeCell="C1" sqref="C1"/>
      <selection pane="bottomLeft"/>
    </sheetView>
  </sheetViews>
  <sheetFormatPr defaultRowHeight="15" x14ac:dyDescent="0.25"/>
  <cols>
    <col min="1" max="1" width="58.140625" style="4" customWidth="1"/>
    <col min="2" max="2" width="8.140625" style="47" customWidth="1"/>
    <col min="3" max="3" width="13.42578125" style="4" customWidth="1"/>
    <col min="4" max="4" width="10.5703125" style="5" customWidth="1"/>
    <col min="5" max="6" width="17.28515625" style="46" customWidth="1"/>
    <col min="7" max="7" width="17.28515625" style="4" customWidth="1"/>
    <col min="8" max="8" width="22" style="4" customWidth="1"/>
    <col min="9" max="13" width="17.42578125" style="4" customWidth="1"/>
    <col min="14" max="16384" width="9.140625" style="4"/>
  </cols>
  <sheetData>
    <row r="1" spans="1:13" ht="6" customHeight="1" x14ac:dyDescent="0.25">
      <c r="A1" s="115"/>
      <c r="B1" s="127"/>
      <c r="C1" s="126"/>
      <c r="D1" s="115"/>
      <c r="E1" s="125"/>
      <c r="F1" s="125"/>
      <c r="G1" s="115"/>
      <c r="H1" s="124"/>
      <c r="I1" s="124"/>
      <c r="J1" s="123"/>
      <c r="K1" s="123"/>
      <c r="L1" s="123"/>
      <c r="M1" s="122"/>
    </row>
    <row r="2" spans="1:13" ht="15" customHeight="1" x14ac:dyDescent="0.25">
      <c r="A2" s="362" t="s">
        <v>499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x14ac:dyDescent="0.25">
      <c r="A3" s="120"/>
      <c r="B3" s="121"/>
      <c r="C3" s="120"/>
      <c r="D3" s="120"/>
      <c r="E3" s="119"/>
      <c r="F3" s="119"/>
      <c r="G3" s="118"/>
      <c r="H3" s="117"/>
      <c r="I3" s="117"/>
      <c r="J3" s="366"/>
      <c r="K3" s="366"/>
      <c r="L3" s="284"/>
      <c r="M3" s="115"/>
    </row>
    <row r="4" spans="1:13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50" t="s">
        <v>254</v>
      </c>
      <c r="F4" s="114"/>
      <c r="G4" s="359" t="s">
        <v>253</v>
      </c>
      <c r="H4" s="359"/>
      <c r="I4" s="359"/>
      <c r="J4" s="359"/>
      <c r="K4" s="359"/>
      <c r="L4" s="113"/>
      <c r="M4" s="112"/>
    </row>
    <row r="5" spans="1:13" ht="15" customHeight="1" x14ac:dyDescent="0.25">
      <c r="A5" s="363"/>
      <c r="B5" s="363"/>
      <c r="C5" s="363"/>
      <c r="D5" s="370"/>
      <c r="E5" s="351"/>
      <c r="F5" s="350" t="s">
        <v>252</v>
      </c>
      <c r="G5" s="358" t="s">
        <v>251</v>
      </c>
      <c r="H5" s="359"/>
      <c r="I5" s="359"/>
      <c r="J5" s="359"/>
      <c r="K5" s="360"/>
      <c r="L5" s="347" t="s">
        <v>250</v>
      </c>
      <c r="M5" s="347" t="s">
        <v>249</v>
      </c>
    </row>
    <row r="6" spans="1:13" ht="105.75" customHeight="1" x14ac:dyDescent="0.25">
      <c r="A6" s="363"/>
      <c r="B6" s="363"/>
      <c r="C6" s="363"/>
      <c r="D6" s="370"/>
      <c r="E6" s="351"/>
      <c r="F6" s="351"/>
      <c r="G6" s="364" t="s">
        <v>248</v>
      </c>
      <c r="H6" s="367" t="s">
        <v>247</v>
      </c>
      <c r="I6" s="367" t="s">
        <v>246</v>
      </c>
      <c r="J6" s="356" t="s">
        <v>245</v>
      </c>
      <c r="K6" s="357"/>
      <c r="L6" s="348"/>
      <c r="M6" s="348"/>
    </row>
    <row r="7" spans="1:13" ht="18.75" customHeight="1" x14ac:dyDescent="0.25">
      <c r="A7" s="363"/>
      <c r="B7" s="363"/>
      <c r="C7" s="363"/>
      <c r="D7" s="371"/>
      <c r="E7" s="352"/>
      <c r="F7" s="352"/>
      <c r="G7" s="365"/>
      <c r="H7" s="368"/>
      <c r="I7" s="368"/>
      <c r="J7" s="111" t="s">
        <v>244</v>
      </c>
      <c r="K7" s="111" t="s">
        <v>243</v>
      </c>
      <c r="L7" s="349"/>
      <c r="M7" s="349"/>
    </row>
    <row r="8" spans="1:13" x14ac:dyDescent="0.25">
      <c r="A8" s="283">
        <v>1</v>
      </c>
      <c r="B8" s="283">
        <v>2</v>
      </c>
      <c r="C8" s="283">
        <v>3</v>
      </c>
      <c r="D8" s="283">
        <v>4</v>
      </c>
      <c r="E8" s="283">
        <v>5</v>
      </c>
      <c r="F8" s="283">
        <v>6</v>
      </c>
      <c r="G8" s="283">
        <v>7</v>
      </c>
      <c r="H8" s="283">
        <v>8</v>
      </c>
      <c r="I8" s="283">
        <v>9</v>
      </c>
      <c r="J8" s="283">
        <v>10</v>
      </c>
      <c r="K8" s="283">
        <v>11</v>
      </c>
      <c r="L8" s="283">
        <v>12</v>
      </c>
      <c r="M8" s="283">
        <v>13</v>
      </c>
    </row>
    <row r="9" spans="1:13" x14ac:dyDescent="0.25">
      <c r="A9" s="110" t="s">
        <v>242</v>
      </c>
      <c r="B9" s="106" t="s">
        <v>241</v>
      </c>
      <c r="C9" s="283" t="s">
        <v>89</v>
      </c>
      <c r="D9" s="283" t="s">
        <v>89</v>
      </c>
      <c r="E9" s="105">
        <v>32662382.969999999</v>
      </c>
      <c r="F9" s="104">
        <v>32662382.969999999</v>
      </c>
      <c r="G9" s="282">
        <v>0</v>
      </c>
      <c r="H9" s="281">
        <v>0</v>
      </c>
      <c r="I9" s="281">
        <v>0</v>
      </c>
      <c r="J9" s="281">
        <v>32662382.969999999</v>
      </c>
      <c r="K9" s="281">
        <v>0</v>
      </c>
      <c r="L9" s="280">
        <v>0</v>
      </c>
      <c r="M9" s="280">
        <v>0</v>
      </c>
    </row>
    <row r="10" spans="1:13" x14ac:dyDescent="0.25">
      <c r="A10" s="67" t="s">
        <v>240</v>
      </c>
      <c r="B10" s="106" t="s">
        <v>239</v>
      </c>
      <c r="C10" s="83" t="s">
        <v>89</v>
      </c>
      <c r="D10" s="83" t="s">
        <v>89</v>
      </c>
      <c r="E10" s="105">
        <v>35633347.060000002</v>
      </c>
      <c r="F10" s="104">
        <v>35633347.060000002</v>
      </c>
      <c r="G10" s="63">
        <v>0</v>
      </c>
      <c r="H10" s="63">
        <v>0</v>
      </c>
      <c r="I10" s="63">
        <v>0</v>
      </c>
      <c r="J10" s="63">
        <v>35633347.060000002</v>
      </c>
      <c r="K10" s="63">
        <v>0</v>
      </c>
      <c r="L10" s="63">
        <v>0</v>
      </c>
      <c r="M10" s="63">
        <v>0</v>
      </c>
    </row>
    <row r="11" spans="1:13" x14ac:dyDescent="0.25">
      <c r="A11" s="71" t="s">
        <v>238</v>
      </c>
      <c r="B11" s="90" t="s">
        <v>237</v>
      </c>
      <c r="C11" s="103" t="s">
        <v>236</v>
      </c>
      <c r="D11" s="75" t="s">
        <v>89</v>
      </c>
      <c r="E11" s="102">
        <v>92291598.980000004</v>
      </c>
      <c r="F11" s="101">
        <v>92291598.980000004</v>
      </c>
      <c r="G11" s="69">
        <v>5720328.9800000004</v>
      </c>
      <c r="H11" s="69">
        <v>0</v>
      </c>
      <c r="I11" s="69">
        <v>0</v>
      </c>
      <c r="J11" s="69">
        <v>86571270</v>
      </c>
      <c r="K11" s="69">
        <v>21571270</v>
      </c>
      <c r="L11" s="69">
        <v>0</v>
      </c>
      <c r="M11" s="69">
        <v>0</v>
      </c>
    </row>
    <row r="12" spans="1:13" ht="35.25" customHeight="1" x14ac:dyDescent="0.25">
      <c r="A12" s="85" t="s">
        <v>235</v>
      </c>
      <c r="B12" s="90" t="s">
        <v>234</v>
      </c>
      <c r="C12" s="99">
        <v>120</v>
      </c>
      <c r="D12" s="64" t="s">
        <v>89</v>
      </c>
      <c r="E12" s="63">
        <v>0</v>
      </c>
      <c r="F12" s="63">
        <v>0</v>
      </c>
      <c r="G12" s="100" t="s">
        <v>89</v>
      </c>
      <c r="H12" s="96" t="s">
        <v>89</v>
      </c>
      <c r="I12" s="96" t="s">
        <v>89</v>
      </c>
      <c r="J12" s="63">
        <v>0</v>
      </c>
      <c r="K12" s="96" t="s">
        <v>89</v>
      </c>
      <c r="L12" s="96" t="s">
        <v>89</v>
      </c>
      <c r="M12" s="63">
        <v>0</v>
      </c>
    </row>
    <row r="13" spans="1:13" s="54" customFormat="1" ht="30" x14ac:dyDescent="0.2">
      <c r="A13" s="85" t="s">
        <v>226</v>
      </c>
      <c r="B13" s="90" t="s">
        <v>225</v>
      </c>
      <c r="C13" s="99">
        <v>130</v>
      </c>
      <c r="D13" s="64" t="s">
        <v>89</v>
      </c>
      <c r="E13" s="63">
        <v>70720328.980000004</v>
      </c>
      <c r="F13" s="63">
        <v>70720328.980000004</v>
      </c>
      <c r="G13" s="63">
        <v>5720328.9800000004</v>
      </c>
      <c r="H13" s="96">
        <v>0</v>
      </c>
      <c r="I13" s="96" t="s">
        <v>89</v>
      </c>
      <c r="J13" s="63">
        <v>65000000</v>
      </c>
      <c r="K13" s="96" t="s">
        <v>89</v>
      </c>
      <c r="L13" s="63">
        <v>0</v>
      </c>
      <c r="M13" s="63">
        <v>0</v>
      </c>
    </row>
    <row r="14" spans="1:13" ht="75" x14ac:dyDescent="0.25">
      <c r="A14" s="80" t="s">
        <v>224</v>
      </c>
      <c r="B14" s="90">
        <v>1210</v>
      </c>
      <c r="C14" s="99">
        <v>130</v>
      </c>
      <c r="D14" s="245" t="s">
        <v>236</v>
      </c>
      <c r="E14" s="63">
        <v>5720328.9800000004</v>
      </c>
      <c r="F14" s="63">
        <v>5720328.9800000004</v>
      </c>
      <c r="G14" s="62">
        <v>5720328.9800000004</v>
      </c>
      <c r="H14" s="61" t="s">
        <v>89</v>
      </c>
      <c r="I14" s="61" t="s">
        <v>89</v>
      </c>
      <c r="J14" s="61" t="s">
        <v>89</v>
      </c>
      <c r="K14" s="61" t="s">
        <v>89</v>
      </c>
      <c r="L14" s="61" t="s">
        <v>89</v>
      </c>
      <c r="M14" s="61" t="s">
        <v>89</v>
      </c>
    </row>
    <row r="15" spans="1:13" ht="30" x14ac:dyDescent="0.25">
      <c r="A15" s="80" t="s">
        <v>223</v>
      </c>
      <c r="B15" s="90">
        <v>1230</v>
      </c>
      <c r="C15" s="99">
        <v>130</v>
      </c>
      <c r="D15" s="245" t="s">
        <v>236</v>
      </c>
      <c r="E15" s="63">
        <v>65000000</v>
      </c>
      <c r="F15" s="63">
        <v>65000000</v>
      </c>
      <c r="G15" s="61" t="s">
        <v>89</v>
      </c>
      <c r="H15" s="61" t="s">
        <v>89</v>
      </c>
      <c r="I15" s="61" t="s">
        <v>89</v>
      </c>
      <c r="J15" s="62">
        <v>65000000</v>
      </c>
      <c r="K15" s="61" t="s">
        <v>89</v>
      </c>
      <c r="L15" s="62">
        <v>0</v>
      </c>
      <c r="M15" s="61">
        <v>0</v>
      </c>
    </row>
    <row r="16" spans="1:13" x14ac:dyDescent="0.25">
      <c r="A16" s="80" t="s">
        <v>218</v>
      </c>
      <c r="B16" s="90">
        <v>1240</v>
      </c>
      <c r="C16" s="99">
        <v>130</v>
      </c>
      <c r="D16" s="245" t="s">
        <v>236</v>
      </c>
      <c r="E16" s="63">
        <v>0</v>
      </c>
      <c r="F16" s="63">
        <v>0</v>
      </c>
      <c r="G16" s="61"/>
      <c r="H16" s="61"/>
      <c r="I16" s="61" t="s">
        <v>89</v>
      </c>
      <c r="J16" s="62"/>
      <c r="K16" s="61" t="s">
        <v>89</v>
      </c>
      <c r="L16" s="62"/>
      <c r="M16" s="61" t="s">
        <v>89</v>
      </c>
    </row>
    <row r="17" spans="1:13" x14ac:dyDescent="0.25">
      <c r="A17" s="80" t="s">
        <v>216</v>
      </c>
      <c r="B17" s="90">
        <v>1250</v>
      </c>
      <c r="C17" s="99">
        <v>130</v>
      </c>
      <c r="D17" s="245" t="s">
        <v>236</v>
      </c>
      <c r="E17" s="63">
        <v>0</v>
      </c>
      <c r="F17" s="63">
        <v>0</v>
      </c>
      <c r="G17" s="61" t="s">
        <v>89</v>
      </c>
      <c r="H17" s="61" t="s">
        <v>89</v>
      </c>
      <c r="I17" s="61" t="s">
        <v>89</v>
      </c>
      <c r="J17" s="62"/>
      <c r="K17" s="61" t="s">
        <v>89</v>
      </c>
      <c r="L17" s="62"/>
      <c r="M17" s="61" t="s">
        <v>89</v>
      </c>
    </row>
    <row r="18" spans="1:13" ht="30" x14ac:dyDescent="0.25">
      <c r="A18" s="80" t="s">
        <v>215</v>
      </c>
      <c r="B18" s="90">
        <v>1260</v>
      </c>
      <c r="C18" s="99">
        <v>130</v>
      </c>
      <c r="D18" s="245" t="s">
        <v>236</v>
      </c>
      <c r="E18" s="63">
        <v>0</v>
      </c>
      <c r="F18" s="63">
        <v>0</v>
      </c>
      <c r="G18" s="61"/>
      <c r="H18" s="61" t="s">
        <v>89</v>
      </c>
      <c r="I18" s="61" t="s">
        <v>89</v>
      </c>
      <c r="J18" s="62"/>
      <c r="K18" s="61" t="s">
        <v>89</v>
      </c>
      <c r="L18" s="62"/>
      <c r="M18" s="61" t="s">
        <v>89</v>
      </c>
    </row>
    <row r="19" spans="1:13" ht="30" x14ac:dyDescent="0.25">
      <c r="A19" s="85" t="s">
        <v>214</v>
      </c>
      <c r="B19" s="90">
        <v>1300</v>
      </c>
      <c r="C19" s="64">
        <v>140</v>
      </c>
      <c r="D19" s="64" t="s">
        <v>89</v>
      </c>
      <c r="E19" s="63">
        <v>0</v>
      </c>
      <c r="F19" s="63">
        <v>0</v>
      </c>
      <c r="G19" s="96" t="s">
        <v>89</v>
      </c>
      <c r="H19" s="96" t="s">
        <v>89</v>
      </c>
      <c r="I19" s="96" t="s">
        <v>89</v>
      </c>
      <c r="J19" s="63">
        <v>0</v>
      </c>
      <c r="K19" s="96" t="s">
        <v>89</v>
      </c>
      <c r="L19" s="96" t="s">
        <v>89</v>
      </c>
      <c r="M19" s="96" t="s">
        <v>89</v>
      </c>
    </row>
    <row r="20" spans="1:13" x14ac:dyDescent="0.25">
      <c r="A20" s="85" t="s">
        <v>209</v>
      </c>
      <c r="B20" s="90" t="s">
        <v>208</v>
      </c>
      <c r="C20" s="64">
        <v>150</v>
      </c>
      <c r="D20" s="64" t="s">
        <v>89</v>
      </c>
      <c r="E20" s="63">
        <v>21571270</v>
      </c>
      <c r="F20" s="63">
        <v>21571270</v>
      </c>
      <c r="G20" s="96" t="s">
        <v>89</v>
      </c>
      <c r="H20" s="96">
        <v>0</v>
      </c>
      <c r="I20" s="96"/>
      <c r="J20" s="63">
        <v>21571270</v>
      </c>
      <c r="K20" s="63">
        <v>21571270</v>
      </c>
      <c r="L20" s="96" t="s">
        <v>89</v>
      </c>
      <c r="M20" s="63">
        <v>0</v>
      </c>
    </row>
    <row r="21" spans="1:13" ht="30" x14ac:dyDescent="0.25">
      <c r="A21" s="80" t="s">
        <v>207</v>
      </c>
      <c r="B21" s="90">
        <v>1410</v>
      </c>
      <c r="C21" s="64">
        <v>150</v>
      </c>
      <c r="D21" s="245" t="s">
        <v>236</v>
      </c>
      <c r="E21" s="63">
        <v>0</v>
      </c>
      <c r="F21" s="63">
        <v>0</v>
      </c>
      <c r="G21" s="78" t="s">
        <v>89</v>
      </c>
      <c r="H21" s="96">
        <v>0</v>
      </c>
      <c r="I21" s="78" t="s">
        <v>89</v>
      </c>
      <c r="J21" s="78" t="s">
        <v>89</v>
      </c>
      <c r="K21" s="78" t="s">
        <v>89</v>
      </c>
      <c r="L21" s="78" t="s">
        <v>89</v>
      </c>
      <c r="M21" s="78" t="s">
        <v>89</v>
      </c>
    </row>
    <row r="22" spans="1:13" x14ac:dyDescent="0.25">
      <c r="A22" s="80" t="s">
        <v>204</v>
      </c>
      <c r="B22" s="90">
        <v>1420</v>
      </c>
      <c r="C22" s="64">
        <v>150</v>
      </c>
      <c r="D22" s="245" t="s">
        <v>236</v>
      </c>
      <c r="E22" s="63">
        <v>0</v>
      </c>
      <c r="F22" s="63">
        <v>0</v>
      </c>
      <c r="G22" s="61" t="s">
        <v>89</v>
      </c>
      <c r="H22" s="61" t="s">
        <v>89</v>
      </c>
      <c r="I22" s="97"/>
      <c r="J22" s="61" t="s">
        <v>89</v>
      </c>
      <c r="K22" s="61" t="s">
        <v>89</v>
      </c>
      <c r="L22" s="61" t="s">
        <v>89</v>
      </c>
      <c r="M22" s="61" t="s">
        <v>89</v>
      </c>
    </row>
    <row r="23" spans="1:13" ht="60" x14ac:dyDescent="0.25">
      <c r="A23" s="80" t="s">
        <v>203</v>
      </c>
      <c r="B23" s="90">
        <v>1430</v>
      </c>
      <c r="C23" s="64">
        <v>150</v>
      </c>
      <c r="D23" s="245" t="s">
        <v>236</v>
      </c>
      <c r="E23" s="63">
        <v>21571270</v>
      </c>
      <c r="F23" s="63">
        <v>21571270</v>
      </c>
      <c r="G23" s="78" t="s">
        <v>89</v>
      </c>
      <c r="H23" s="78" t="s">
        <v>89</v>
      </c>
      <c r="I23" s="78" t="s">
        <v>89</v>
      </c>
      <c r="J23" s="63">
        <v>21571270</v>
      </c>
      <c r="K23" s="63">
        <v>21571270</v>
      </c>
      <c r="L23" s="78" t="s">
        <v>89</v>
      </c>
      <c r="M23" s="78" t="s">
        <v>89</v>
      </c>
    </row>
    <row r="24" spans="1:13" ht="45" x14ac:dyDescent="0.25">
      <c r="A24" s="80" t="s">
        <v>198</v>
      </c>
      <c r="B24" s="90">
        <v>1440</v>
      </c>
      <c r="C24" s="64">
        <v>150</v>
      </c>
      <c r="D24" s="245" t="s">
        <v>236</v>
      </c>
      <c r="E24" s="63">
        <v>0</v>
      </c>
      <c r="F24" s="63">
        <v>0</v>
      </c>
      <c r="G24" s="61" t="s">
        <v>89</v>
      </c>
      <c r="H24" s="61" t="s">
        <v>89</v>
      </c>
      <c r="I24" s="61" t="s">
        <v>89</v>
      </c>
      <c r="J24" s="62"/>
      <c r="K24" s="61" t="s">
        <v>89</v>
      </c>
      <c r="L24" s="61" t="s">
        <v>89</v>
      </c>
      <c r="M24" s="61" t="s">
        <v>89</v>
      </c>
    </row>
    <row r="25" spans="1:13" ht="30" x14ac:dyDescent="0.25">
      <c r="A25" s="80" t="s">
        <v>197</v>
      </c>
      <c r="B25" s="90">
        <v>1450</v>
      </c>
      <c r="C25" s="64">
        <v>150</v>
      </c>
      <c r="D25" s="245" t="s">
        <v>236</v>
      </c>
      <c r="E25" s="63">
        <v>0</v>
      </c>
      <c r="F25" s="63">
        <v>0</v>
      </c>
      <c r="G25" s="61" t="s">
        <v>89</v>
      </c>
      <c r="H25" s="61" t="s">
        <v>89</v>
      </c>
      <c r="I25" s="61" t="s">
        <v>89</v>
      </c>
      <c r="J25" s="62"/>
      <c r="K25" s="61" t="s">
        <v>89</v>
      </c>
      <c r="L25" s="61" t="s">
        <v>89</v>
      </c>
      <c r="M25" s="61" t="s">
        <v>89</v>
      </c>
    </row>
    <row r="26" spans="1:13" ht="30" x14ac:dyDescent="0.25">
      <c r="A26" s="80" t="s">
        <v>196</v>
      </c>
      <c r="B26" s="90">
        <v>1460</v>
      </c>
      <c r="C26" s="64">
        <v>150</v>
      </c>
      <c r="D26" s="245" t="s">
        <v>236</v>
      </c>
      <c r="E26" s="63">
        <v>0</v>
      </c>
      <c r="F26" s="63">
        <v>0</v>
      </c>
      <c r="G26" s="61" t="s">
        <v>89</v>
      </c>
      <c r="H26" s="61" t="s">
        <v>89</v>
      </c>
      <c r="I26" s="61" t="s">
        <v>89</v>
      </c>
      <c r="J26" s="62"/>
      <c r="K26" s="61" t="s">
        <v>89</v>
      </c>
      <c r="L26" s="61" t="s">
        <v>89</v>
      </c>
      <c r="M26" s="62"/>
    </row>
    <row r="27" spans="1:13" x14ac:dyDescent="0.25">
      <c r="A27" s="80" t="s">
        <v>195</v>
      </c>
      <c r="B27" s="90">
        <v>1470</v>
      </c>
      <c r="C27" s="64">
        <v>150</v>
      </c>
      <c r="D27" s="245" t="s">
        <v>236</v>
      </c>
      <c r="E27" s="63">
        <v>0</v>
      </c>
      <c r="F27" s="63">
        <v>0</v>
      </c>
      <c r="G27" s="95" t="s">
        <v>89</v>
      </c>
      <c r="H27" s="61" t="s">
        <v>89</v>
      </c>
      <c r="I27" s="61" t="s">
        <v>89</v>
      </c>
      <c r="J27" s="62"/>
      <c r="K27" s="61" t="s">
        <v>89</v>
      </c>
      <c r="L27" s="61" t="s">
        <v>89</v>
      </c>
      <c r="M27" s="61" t="s">
        <v>89</v>
      </c>
    </row>
    <row r="28" spans="1:13" s="94" customFormat="1" x14ac:dyDescent="0.25">
      <c r="A28" s="85" t="s">
        <v>194</v>
      </c>
      <c r="B28" s="90" t="s">
        <v>193</v>
      </c>
      <c r="C28" s="64">
        <v>180</v>
      </c>
      <c r="D28" s="64" t="s">
        <v>89</v>
      </c>
      <c r="E28" s="63">
        <v>0</v>
      </c>
      <c r="F28" s="63">
        <v>0</v>
      </c>
      <c r="G28" s="63" t="s">
        <v>89</v>
      </c>
      <c r="H28" s="63" t="s">
        <v>89</v>
      </c>
      <c r="I28" s="63" t="s">
        <v>89</v>
      </c>
      <c r="J28" s="63">
        <v>0</v>
      </c>
      <c r="K28" s="63" t="s">
        <v>89</v>
      </c>
      <c r="L28" s="63" t="s">
        <v>89</v>
      </c>
      <c r="M28" s="63" t="s">
        <v>89</v>
      </c>
    </row>
    <row r="29" spans="1:13" x14ac:dyDescent="0.25">
      <c r="A29" s="85" t="s">
        <v>190</v>
      </c>
      <c r="B29" s="90" t="s">
        <v>189</v>
      </c>
      <c r="C29" s="64">
        <v>400</v>
      </c>
      <c r="D29" s="64" t="s">
        <v>89</v>
      </c>
      <c r="E29" s="63">
        <v>0</v>
      </c>
      <c r="F29" s="63">
        <v>0</v>
      </c>
      <c r="G29" s="63" t="s">
        <v>89</v>
      </c>
      <c r="H29" s="63" t="s">
        <v>89</v>
      </c>
      <c r="I29" s="63" t="s">
        <v>89</v>
      </c>
      <c r="J29" s="63">
        <v>0</v>
      </c>
      <c r="K29" s="63" t="str">
        <f>K32</f>
        <v>Х</v>
      </c>
      <c r="L29" s="63" t="s">
        <v>89</v>
      </c>
      <c r="M29" s="63" t="s">
        <v>89</v>
      </c>
    </row>
    <row r="30" spans="1:13" ht="30" x14ac:dyDescent="0.25">
      <c r="A30" s="80" t="s">
        <v>188</v>
      </c>
      <c r="B30" s="90" t="s">
        <v>187</v>
      </c>
      <c r="C30" s="64">
        <v>410</v>
      </c>
      <c r="D30" s="283" t="s">
        <v>89</v>
      </c>
      <c r="E30" s="63">
        <v>0</v>
      </c>
      <c r="F30" s="63">
        <v>0</v>
      </c>
      <c r="G30" s="61" t="s">
        <v>89</v>
      </c>
      <c r="H30" s="61" t="s">
        <v>89</v>
      </c>
      <c r="I30" s="61" t="s">
        <v>89</v>
      </c>
      <c r="J30" s="62"/>
      <c r="K30" s="61" t="s">
        <v>89</v>
      </c>
      <c r="L30" s="61" t="s">
        <v>89</v>
      </c>
      <c r="M30" s="61" t="s">
        <v>89</v>
      </c>
    </row>
    <row r="31" spans="1:13" x14ac:dyDescent="0.25">
      <c r="A31" s="80" t="s">
        <v>186</v>
      </c>
      <c r="B31" s="90" t="s">
        <v>185</v>
      </c>
      <c r="C31" s="64">
        <v>420</v>
      </c>
      <c r="D31" s="283" t="s">
        <v>89</v>
      </c>
      <c r="E31" s="63">
        <v>0</v>
      </c>
      <c r="F31" s="63">
        <v>0</v>
      </c>
      <c r="G31" s="61" t="s">
        <v>89</v>
      </c>
      <c r="H31" s="61" t="s">
        <v>89</v>
      </c>
      <c r="I31" s="61" t="s">
        <v>89</v>
      </c>
      <c r="J31" s="62"/>
      <c r="K31" s="61" t="s">
        <v>89</v>
      </c>
      <c r="L31" s="61" t="s">
        <v>89</v>
      </c>
      <c r="M31" s="61" t="s">
        <v>89</v>
      </c>
    </row>
    <row r="32" spans="1:13" x14ac:dyDescent="0.25">
      <c r="A32" s="80" t="s">
        <v>184</v>
      </c>
      <c r="B32" s="90" t="s">
        <v>183</v>
      </c>
      <c r="C32" s="64">
        <v>440</v>
      </c>
      <c r="D32" s="283" t="s">
        <v>89</v>
      </c>
      <c r="E32" s="63">
        <v>0</v>
      </c>
      <c r="F32" s="63">
        <v>0</v>
      </c>
      <c r="G32" s="78" t="s">
        <v>89</v>
      </c>
      <c r="H32" s="78" t="s">
        <v>89</v>
      </c>
      <c r="I32" s="78" t="s">
        <v>89</v>
      </c>
      <c r="J32" s="63">
        <v>0</v>
      </c>
      <c r="K32" s="78" t="s">
        <v>89</v>
      </c>
      <c r="L32" s="78" t="s">
        <v>89</v>
      </c>
      <c r="M32" s="78" t="s">
        <v>89</v>
      </c>
    </row>
    <row r="33" spans="1:13" x14ac:dyDescent="0.25">
      <c r="A33" s="85" t="s">
        <v>177</v>
      </c>
      <c r="B33" s="90" t="s">
        <v>176</v>
      </c>
      <c r="C33" s="83" t="s">
        <v>89</v>
      </c>
      <c r="D33" s="83" t="s">
        <v>89</v>
      </c>
      <c r="E33" s="63">
        <v>0</v>
      </c>
      <c r="F33" s="63">
        <v>0</v>
      </c>
      <c r="G33" s="63">
        <v>0</v>
      </c>
      <c r="H33" s="63">
        <v>0</v>
      </c>
      <c r="I33" s="78">
        <v>0</v>
      </c>
      <c r="J33" s="63">
        <v>0</v>
      </c>
      <c r="K33" s="63">
        <v>0</v>
      </c>
      <c r="L33" s="78" t="s">
        <v>89</v>
      </c>
      <c r="M33" s="78" t="s">
        <v>89</v>
      </c>
    </row>
    <row r="34" spans="1:13" ht="45" x14ac:dyDescent="0.25">
      <c r="A34" s="80" t="s">
        <v>175</v>
      </c>
      <c r="B34" s="90" t="s">
        <v>174</v>
      </c>
      <c r="C34" s="64">
        <v>510</v>
      </c>
      <c r="D34" s="245" t="s">
        <v>236</v>
      </c>
      <c r="E34" s="63">
        <v>0</v>
      </c>
      <c r="F34" s="63">
        <v>0</v>
      </c>
      <c r="G34" s="62"/>
      <c r="H34" s="62"/>
      <c r="I34" s="61"/>
      <c r="J34" s="62"/>
      <c r="K34" s="62"/>
      <c r="L34" s="61" t="s">
        <v>89</v>
      </c>
      <c r="M34" s="61" t="s">
        <v>89</v>
      </c>
    </row>
    <row r="35" spans="1:13" x14ac:dyDescent="0.25">
      <c r="A35" s="71" t="s">
        <v>173</v>
      </c>
      <c r="B35" s="92" t="s">
        <v>172</v>
      </c>
      <c r="C35" s="91" t="s">
        <v>89</v>
      </c>
      <c r="D35" s="91" t="s">
        <v>89</v>
      </c>
      <c r="E35" s="69">
        <v>89320634.890000001</v>
      </c>
      <c r="F35" s="69">
        <v>89320634.890000001</v>
      </c>
      <c r="G35" s="69">
        <v>5720328.9800000004</v>
      </c>
      <c r="H35" s="69">
        <v>0</v>
      </c>
      <c r="I35" s="69">
        <v>0</v>
      </c>
      <c r="J35" s="69">
        <v>83600305.909999996</v>
      </c>
      <c r="K35" s="69">
        <v>21571270</v>
      </c>
      <c r="L35" s="69">
        <v>0</v>
      </c>
      <c r="M35" s="69">
        <v>0</v>
      </c>
    </row>
    <row r="36" spans="1:13" ht="30" x14ac:dyDescent="0.25">
      <c r="A36" s="73" t="s">
        <v>171</v>
      </c>
      <c r="B36" s="90" t="s">
        <v>170</v>
      </c>
      <c r="C36" s="64">
        <v>110</v>
      </c>
      <c r="D36" s="64" t="s">
        <v>89</v>
      </c>
      <c r="E36" s="63">
        <v>78859270</v>
      </c>
      <c r="F36" s="63">
        <v>78859270</v>
      </c>
      <c r="G36" s="63">
        <v>0</v>
      </c>
      <c r="H36" s="63">
        <v>0</v>
      </c>
      <c r="I36" s="78" t="s">
        <v>89</v>
      </c>
      <c r="J36" s="63">
        <v>78859270</v>
      </c>
      <c r="K36" s="63">
        <v>21571270</v>
      </c>
      <c r="L36" s="78">
        <v>0</v>
      </c>
      <c r="M36" s="63">
        <v>0</v>
      </c>
    </row>
    <row r="37" spans="1:13" ht="30" x14ac:dyDescent="0.25">
      <c r="A37" s="80" t="s">
        <v>169</v>
      </c>
      <c r="B37" s="90">
        <v>2110</v>
      </c>
      <c r="C37" s="64">
        <v>111</v>
      </c>
      <c r="D37" s="83" t="s">
        <v>89</v>
      </c>
      <c r="E37" s="63">
        <v>60567795.700000003</v>
      </c>
      <c r="F37" s="63">
        <v>60567795.700000003</v>
      </c>
      <c r="G37" s="63">
        <v>0</v>
      </c>
      <c r="H37" s="63">
        <v>0</v>
      </c>
      <c r="I37" s="78" t="s">
        <v>89</v>
      </c>
      <c r="J37" s="63">
        <v>60567795.700000003</v>
      </c>
      <c r="K37" s="63">
        <v>16567795.699999999</v>
      </c>
      <c r="L37" s="78" t="s">
        <v>89</v>
      </c>
      <c r="M37" s="63">
        <v>0</v>
      </c>
    </row>
    <row r="38" spans="1:13" ht="30" x14ac:dyDescent="0.25">
      <c r="A38" s="80" t="s">
        <v>165</v>
      </c>
      <c r="B38" s="90" t="s">
        <v>164</v>
      </c>
      <c r="C38" s="64">
        <v>112</v>
      </c>
      <c r="D38" s="83" t="s">
        <v>89</v>
      </c>
      <c r="E38" s="63">
        <v>0</v>
      </c>
      <c r="F38" s="63">
        <v>0</v>
      </c>
      <c r="G38" s="63">
        <v>0</v>
      </c>
      <c r="H38" s="63">
        <v>0</v>
      </c>
      <c r="I38" s="78" t="s">
        <v>89</v>
      </c>
      <c r="J38" s="63">
        <v>0</v>
      </c>
      <c r="K38" s="63">
        <v>0</v>
      </c>
      <c r="L38" s="78" t="s">
        <v>89</v>
      </c>
      <c r="M38" s="63">
        <v>0</v>
      </c>
    </row>
    <row r="39" spans="1:13" ht="30" x14ac:dyDescent="0.25">
      <c r="A39" s="80" t="s">
        <v>161</v>
      </c>
      <c r="B39" s="66">
        <v>2130</v>
      </c>
      <c r="C39" s="64">
        <v>113</v>
      </c>
      <c r="D39" s="83" t="s">
        <v>89</v>
      </c>
      <c r="E39" s="63">
        <v>0</v>
      </c>
      <c r="F39" s="63">
        <v>0</v>
      </c>
      <c r="G39" s="63">
        <v>0</v>
      </c>
      <c r="H39" s="63">
        <v>0</v>
      </c>
      <c r="I39" s="78" t="s">
        <v>89</v>
      </c>
      <c r="J39" s="63">
        <v>0</v>
      </c>
      <c r="K39" s="63">
        <v>0</v>
      </c>
      <c r="L39" s="78">
        <v>0</v>
      </c>
      <c r="M39" s="63">
        <v>0</v>
      </c>
    </row>
    <row r="40" spans="1:13" ht="45" x14ac:dyDescent="0.25">
      <c r="A40" s="80" t="s">
        <v>131</v>
      </c>
      <c r="B40" s="66">
        <v>2140</v>
      </c>
      <c r="C40" s="64">
        <v>119</v>
      </c>
      <c r="D40" s="83" t="s">
        <v>89</v>
      </c>
      <c r="E40" s="63">
        <v>18291474.300000001</v>
      </c>
      <c r="F40" s="63">
        <v>18291474.300000001</v>
      </c>
      <c r="G40" s="63">
        <v>0</v>
      </c>
      <c r="H40" s="63">
        <v>0</v>
      </c>
      <c r="I40" s="78" t="s">
        <v>89</v>
      </c>
      <c r="J40" s="63">
        <v>18291474.300000001</v>
      </c>
      <c r="K40" s="63">
        <v>5003474.3</v>
      </c>
      <c r="L40" s="78" t="s">
        <v>89</v>
      </c>
      <c r="M40" s="63">
        <v>0</v>
      </c>
    </row>
    <row r="41" spans="1:13" ht="30" x14ac:dyDescent="0.25">
      <c r="A41" s="79" t="s">
        <v>159</v>
      </c>
      <c r="B41" s="66">
        <v>2141</v>
      </c>
      <c r="C41" s="64">
        <v>119</v>
      </c>
      <c r="D41" s="245" t="s">
        <v>236</v>
      </c>
      <c r="E41" s="63">
        <v>18291474.300000001</v>
      </c>
      <c r="F41" s="63">
        <v>18291474.300000001</v>
      </c>
      <c r="G41" s="62"/>
      <c r="H41" s="62"/>
      <c r="I41" s="61" t="s">
        <v>89</v>
      </c>
      <c r="J41" s="62">
        <v>18291474.300000001</v>
      </c>
      <c r="K41" s="62">
        <v>5003474.3</v>
      </c>
      <c r="L41" s="61" t="s">
        <v>89</v>
      </c>
      <c r="M41" s="61"/>
    </row>
    <row r="42" spans="1:13" x14ac:dyDescent="0.25">
      <c r="A42" s="79" t="s">
        <v>158</v>
      </c>
      <c r="B42" s="66">
        <v>2142</v>
      </c>
      <c r="C42" s="64">
        <v>119</v>
      </c>
      <c r="D42" s="83" t="s">
        <v>89</v>
      </c>
      <c r="E42" s="63">
        <v>0</v>
      </c>
      <c r="F42" s="63">
        <v>0</v>
      </c>
      <c r="G42" s="63">
        <v>0</v>
      </c>
      <c r="H42" s="63">
        <v>0</v>
      </c>
      <c r="I42" s="78" t="s">
        <v>89</v>
      </c>
      <c r="J42" s="63">
        <v>0</v>
      </c>
      <c r="K42" s="63">
        <v>0</v>
      </c>
      <c r="L42" s="78" t="s">
        <v>89</v>
      </c>
      <c r="M42" s="78" t="s">
        <v>89</v>
      </c>
    </row>
    <row r="43" spans="1:13" x14ac:dyDescent="0.25">
      <c r="A43" s="85" t="s">
        <v>157</v>
      </c>
      <c r="B43" s="66">
        <v>2200</v>
      </c>
      <c r="C43" s="64">
        <v>300</v>
      </c>
      <c r="D43" s="64" t="s">
        <v>89</v>
      </c>
      <c r="E43" s="63">
        <v>0</v>
      </c>
      <c r="F43" s="63">
        <v>0</v>
      </c>
      <c r="G43" s="63">
        <v>0</v>
      </c>
      <c r="H43" s="63">
        <v>0</v>
      </c>
      <c r="I43" s="78" t="s">
        <v>89</v>
      </c>
      <c r="J43" s="63">
        <v>0</v>
      </c>
      <c r="K43" s="63">
        <v>0</v>
      </c>
      <c r="L43" s="78" t="s">
        <v>89</v>
      </c>
      <c r="M43" s="78" t="s">
        <v>89</v>
      </c>
    </row>
    <row r="44" spans="1:13" ht="45" x14ac:dyDescent="0.25">
      <c r="A44" s="80" t="s">
        <v>156</v>
      </c>
      <c r="B44" s="66">
        <v>2210</v>
      </c>
      <c r="C44" s="64">
        <v>320</v>
      </c>
      <c r="D44" s="64" t="s">
        <v>89</v>
      </c>
      <c r="E44" s="63">
        <v>0</v>
      </c>
      <c r="F44" s="63">
        <v>0</v>
      </c>
      <c r="G44" s="63">
        <v>0</v>
      </c>
      <c r="H44" s="63">
        <v>0</v>
      </c>
      <c r="I44" s="78" t="s">
        <v>89</v>
      </c>
      <c r="J44" s="63">
        <v>0</v>
      </c>
      <c r="K44" s="63">
        <v>0</v>
      </c>
      <c r="L44" s="78" t="s">
        <v>89</v>
      </c>
      <c r="M44" s="78" t="s">
        <v>89</v>
      </c>
    </row>
    <row r="45" spans="1:13" ht="60" x14ac:dyDescent="0.25">
      <c r="A45" s="79" t="s">
        <v>498</v>
      </c>
      <c r="B45" s="66">
        <v>2211</v>
      </c>
      <c r="C45" s="64">
        <v>321</v>
      </c>
      <c r="D45" s="245" t="s">
        <v>236</v>
      </c>
      <c r="E45" s="63">
        <v>0</v>
      </c>
      <c r="F45" s="63">
        <v>0</v>
      </c>
      <c r="G45" s="63">
        <v>0</v>
      </c>
      <c r="H45" s="63">
        <v>0</v>
      </c>
      <c r="I45" s="78" t="s">
        <v>89</v>
      </c>
      <c r="J45" s="63">
        <v>0</v>
      </c>
      <c r="K45" s="63">
        <v>0</v>
      </c>
      <c r="L45" s="78" t="s">
        <v>89</v>
      </c>
      <c r="M45" s="78" t="s">
        <v>89</v>
      </c>
    </row>
    <row r="46" spans="1:13" ht="30" x14ac:dyDescent="0.25">
      <c r="A46" s="79" t="s">
        <v>153</v>
      </c>
      <c r="B46" s="66">
        <v>2212</v>
      </c>
      <c r="C46" s="64">
        <v>323</v>
      </c>
      <c r="D46" s="245" t="s">
        <v>236</v>
      </c>
      <c r="E46" s="63">
        <v>0</v>
      </c>
      <c r="F46" s="63">
        <v>0</v>
      </c>
      <c r="G46" s="63">
        <v>0</v>
      </c>
      <c r="H46" s="78" t="s">
        <v>89</v>
      </c>
      <c r="I46" s="78" t="s">
        <v>89</v>
      </c>
      <c r="J46" s="63">
        <v>0</v>
      </c>
      <c r="K46" s="78" t="s">
        <v>89</v>
      </c>
      <c r="L46" s="78" t="s">
        <v>89</v>
      </c>
      <c r="M46" s="78" t="s">
        <v>89</v>
      </c>
    </row>
    <row r="47" spans="1:13" s="54" customFormat="1" ht="45" x14ac:dyDescent="0.2">
      <c r="A47" s="80" t="s">
        <v>150</v>
      </c>
      <c r="B47" s="66">
        <v>2220</v>
      </c>
      <c r="C47" s="64">
        <v>340</v>
      </c>
      <c r="D47" s="245" t="s">
        <v>236</v>
      </c>
      <c r="E47" s="63">
        <v>0</v>
      </c>
      <c r="F47" s="63">
        <v>0</v>
      </c>
      <c r="G47" s="61" t="s">
        <v>89</v>
      </c>
      <c r="H47" s="62"/>
      <c r="I47" s="61" t="s">
        <v>89</v>
      </c>
      <c r="J47" s="62"/>
      <c r="K47" s="61" t="s">
        <v>89</v>
      </c>
      <c r="L47" s="61" t="s">
        <v>89</v>
      </c>
      <c r="M47" s="61" t="s">
        <v>89</v>
      </c>
    </row>
    <row r="48" spans="1:13" s="54" customFormat="1" ht="75" x14ac:dyDescent="0.2">
      <c r="A48" s="80" t="s">
        <v>149</v>
      </c>
      <c r="B48" s="66">
        <v>2230</v>
      </c>
      <c r="C48" s="64">
        <v>350</v>
      </c>
      <c r="D48" s="245" t="s">
        <v>236</v>
      </c>
      <c r="E48" s="63">
        <v>0</v>
      </c>
      <c r="F48" s="63">
        <v>0</v>
      </c>
      <c r="G48" s="61" t="s">
        <v>89</v>
      </c>
      <c r="H48" s="61" t="s">
        <v>89</v>
      </c>
      <c r="I48" s="61" t="s">
        <v>89</v>
      </c>
      <c r="J48" s="62"/>
      <c r="K48" s="61" t="s">
        <v>89</v>
      </c>
      <c r="L48" s="61" t="s">
        <v>89</v>
      </c>
      <c r="M48" s="61" t="s">
        <v>89</v>
      </c>
    </row>
    <row r="49" spans="1:13" s="54" customFormat="1" x14ac:dyDescent="0.2">
      <c r="A49" s="80" t="s">
        <v>148</v>
      </c>
      <c r="B49" s="66">
        <v>2240</v>
      </c>
      <c r="C49" s="64">
        <v>360</v>
      </c>
      <c r="D49" s="245" t="s">
        <v>236</v>
      </c>
      <c r="E49" s="63">
        <v>0</v>
      </c>
      <c r="F49" s="63">
        <v>0</v>
      </c>
      <c r="G49" s="61" t="s">
        <v>89</v>
      </c>
      <c r="H49" s="61" t="s">
        <v>89</v>
      </c>
      <c r="I49" s="61" t="s">
        <v>89</v>
      </c>
      <c r="J49" s="62"/>
      <c r="K49" s="61" t="s">
        <v>89</v>
      </c>
      <c r="L49" s="61" t="s">
        <v>89</v>
      </c>
      <c r="M49" s="61" t="s">
        <v>89</v>
      </c>
    </row>
    <row r="50" spans="1:13" x14ac:dyDescent="0.25">
      <c r="A50" s="85" t="s">
        <v>147</v>
      </c>
      <c r="B50" s="66">
        <v>2300</v>
      </c>
      <c r="C50" s="64">
        <v>850</v>
      </c>
      <c r="D50" s="83" t="s">
        <v>89</v>
      </c>
      <c r="E50" s="63">
        <v>0</v>
      </c>
      <c r="F50" s="63">
        <v>0</v>
      </c>
      <c r="G50" s="63">
        <v>0</v>
      </c>
      <c r="H50" s="63">
        <v>0</v>
      </c>
      <c r="I50" s="78" t="s">
        <v>89</v>
      </c>
      <c r="J50" s="63">
        <v>0</v>
      </c>
      <c r="K50" s="78" t="s">
        <v>89</v>
      </c>
      <c r="L50" s="78" t="s">
        <v>89</v>
      </c>
      <c r="M50" s="63">
        <v>0</v>
      </c>
    </row>
    <row r="51" spans="1:13" ht="30" x14ac:dyDescent="0.25">
      <c r="A51" s="80" t="s">
        <v>146</v>
      </c>
      <c r="B51" s="66">
        <v>2310</v>
      </c>
      <c r="C51" s="64">
        <v>851</v>
      </c>
      <c r="D51" s="245" t="s">
        <v>236</v>
      </c>
      <c r="E51" s="63">
        <v>0</v>
      </c>
      <c r="F51" s="63">
        <v>0</v>
      </c>
      <c r="G51" s="62"/>
      <c r="H51" s="62"/>
      <c r="I51" s="61" t="s">
        <v>89</v>
      </c>
      <c r="J51" s="62"/>
      <c r="K51" s="61" t="s">
        <v>89</v>
      </c>
      <c r="L51" s="61" t="s">
        <v>89</v>
      </c>
      <c r="M51" s="61" t="s">
        <v>89</v>
      </c>
    </row>
    <row r="52" spans="1:13" ht="45" x14ac:dyDescent="0.25">
      <c r="A52" s="80" t="s">
        <v>145</v>
      </c>
      <c r="B52" s="66">
        <v>2320</v>
      </c>
      <c r="C52" s="64">
        <v>852</v>
      </c>
      <c r="D52" s="245" t="s">
        <v>236</v>
      </c>
      <c r="E52" s="63">
        <v>0</v>
      </c>
      <c r="F52" s="63">
        <v>0</v>
      </c>
      <c r="G52" s="62"/>
      <c r="H52" s="61" t="s">
        <v>89</v>
      </c>
      <c r="I52" s="61" t="s">
        <v>89</v>
      </c>
      <c r="J52" s="62"/>
      <c r="K52" s="61" t="s">
        <v>89</v>
      </c>
      <c r="L52" s="61" t="s">
        <v>89</v>
      </c>
      <c r="M52" s="61" t="s">
        <v>89</v>
      </c>
    </row>
    <row r="53" spans="1:13" ht="30" x14ac:dyDescent="0.25">
      <c r="A53" s="80" t="s">
        <v>144</v>
      </c>
      <c r="B53" s="66">
        <v>2330</v>
      </c>
      <c r="C53" s="64">
        <v>853</v>
      </c>
      <c r="D53" s="83" t="s">
        <v>89</v>
      </c>
      <c r="E53" s="63">
        <v>0</v>
      </c>
      <c r="F53" s="63">
        <v>0</v>
      </c>
      <c r="G53" s="63">
        <v>0</v>
      </c>
      <c r="H53" s="63">
        <v>0</v>
      </c>
      <c r="I53" s="78" t="s">
        <v>89</v>
      </c>
      <c r="J53" s="63">
        <v>0</v>
      </c>
      <c r="K53" s="78" t="s">
        <v>89</v>
      </c>
      <c r="L53" s="78" t="s">
        <v>89</v>
      </c>
      <c r="M53" s="63">
        <v>0</v>
      </c>
    </row>
    <row r="54" spans="1:13" ht="30" x14ac:dyDescent="0.25">
      <c r="A54" s="85" t="s">
        <v>142</v>
      </c>
      <c r="B54" s="66">
        <v>2400</v>
      </c>
      <c r="C54" s="64" t="s">
        <v>89</v>
      </c>
      <c r="D54" s="64" t="s">
        <v>89</v>
      </c>
      <c r="E54" s="63">
        <v>0</v>
      </c>
      <c r="F54" s="63">
        <v>0</v>
      </c>
      <c r="G54" s="63">
        <v>0</v>
      </c>
      <c r="H54" s="78" t="s">
        <v>89</v>
      </c>
      <c r="I54" s="78" t="s">
        <v>89</v>
      </c>
      <c r="J54" s="63">
        <v>0</v>
      </c>
      <c r="K54" s="78" t="s">
        <v>89</v>
      </c>
      <c r="L54" s="78" t="s">
        <v>89</v>
      </c>
      <c r="M54" s="63">
        <v>0</v>
      </c>
    </row>
    <row r="55" spans="1:13" x14ac:dyDescent="0.25">
      <c r="A55" s="80" t="s">
        <v>141</v>
      </c>
      <c r="B55" s="66">
        <v>2450</v>
      </c>
      <c r="C55" s="64">
        <v>862</v>
      </c>
      <c r="D55" s="245" t="s">
        <v>236</v>
      </c>
      <c r="E55" s="63">
        <v>0</v>
      </c>
      <c r="F55" s="63">
        <v>0</v>
      </c>
      <c r="G55" s="62"/>
      <c r="H55" s="61" t="s">
        <v>89</v>
      </c>
      <c r="I55" s="61" t="s">
        <v>89</v>
      </c>
      <c r="J55" s="62"/>
      <c r="K55" s="61" t="s">
        <v>89</v>
      </c>
      <c r="L55" s="61" t="s">
        <v>89</v>
      </c>
      <c r="M55" s="62"/>
    </row>
    <row r="56" spans="1:13" ht="30" x14ac:dyDescent="0.25">
      <c r="A56" s="85" t="s">
        <v>140</v>
      </c>
      <c r="B56" s="66">
        <v>2500</v>
      </c>
      <c r="C56" s="64" t="s">
        <v>89</v>
      </c>
      <c r="D56" s="64" t="s">
        <v>89</v>
      </c>
      <c r="E56" s="63">
        <v>0</v>
      </c>
      <c r="F56" s="63">
        <v>0</v>
      </c>
      <c r="G56" s="63">
        <v>0</v>
      </c>
      <c r="H56" s="78" t="s">
        <v>89</v>
      </c>
      <c r="I56" s="78" t="s">
        <v>89</v>
      </c>
      <c r="J56" s="63">
        <v>0</v>
      </c>
      <c r="K56" s="78" t="s">
        <v>89</v>
      </c>
      <c r="L56" s="78" t="s">
        <v>89</v>
      </c>
      <c r="M56" s="78" t="s">
        <v>89</v>
      </c>
    </row>
    <row r="57" spans="1:13" ht="45" x14ac:dyDescent="0.25">
      <c r="A57" s="80" t="s">
        <v>139</v>
      </c>
      <c r="B57" s="66">
        <v>2520</v>
      </c>
      <c r="C57" s="64">
        <v>831</v>
      </c>
      <c r="D57" s="83" t="s">
        <v>89</v>
      </c>
      <c r="E57" s="63">
        <v>0</v>
      </c>
      <c r="F57" s="63">
        <v>0</v>
      </c>
      <c r="G57" s="63">
        <v>0</v>
      </c>
      <c r="H57" s="78" t="s">
        <v>89</v>
      </c>
      <c r="I57" s="78" t="s">
        <v>89</v>
      </c>
      <c r="J57" s="63">
        <v>0</v>
      </c>
      <c r="K57" s="78" t="s">
        <v>89</v>
      </c>
      <c r="L57" s="78" t="s">
        <v>89</v>
      </c>
      <c r="M57" s="78" t="s">
        <v>89</v>
      </c>
    </row>
    <row r="58" spans="1:13" s="84" customFormat="1" x14ac:dyDescent="0.25">
      <c r="A58" s="85" t="s">
        <v>132</v>
      </c>
      <c r="B58" s="66">
        <v>2600</v>
      </c>
      <c r="C58" s="64" t="s">
        <v>89</v>
      </c>
      <c r="D58" s="64" t="s">
        <v>89</v>
      </c>
      <c r="E58" s="63">
        <v>10461364.890000001</v>
      </c>
      <c r="F58" s="63">
        <v>10461364.890000001</v>
      </c>
      <c r="G58" s="63">
        <v>5720328.9800000004</v>
      </c>
      <c r="H58" s="63">
        <v>0</v>
      </c>
      <c r="I58" s="63">
        <v>0</v>
      </c>
      <c r="J58" s="63">
        <v>4741035.91</v>
      </c>
      <c r="K58" s="63">
        <v>0</v>
      </c>
      <c r="L58" s="63">
        <v>0</v>
      </c>
      <c r="M58" s="63">
        <v>0</v>
      </c>
    </row>
    <row r="59" spans="1:13" s="84" customFormat="1" ht="45" x14ac:dyDescent="0.25">
      <c r="A59" s="80" t="s">
        <v>131</v>
      </c>
      <c r="B59" s="66">
        <v>2670</v>
      </c>
      <c r="C59" s="64">
        <v>119</v>
      </c>
      <c r="D59" s="64" t="s">
        <v>89</v>
      </c>
      <c r="E59" s="63">
        <v>0</v>
      </c>
      <c r="F59" s="63">
        <v>0</v>
      </c>
      <c r="G59" s="63">
        <v>0</v>
      </c>
      <c r="H59" s="63">
        <v>0</v>
      </c>
      <c r="I59" s="78" t="s">
        <v>89</v>
      </c>
      <c r="J59" s="63">
        <v>0</v>
      </c>
      <c r="K59" s="63">
        <v>0</v>
      </c>
      <c r="L59" s="78" t="s">
        <v>89</v>
      </c>
      <c r="M59" s="78" t="s">
        <v>89</v>
      </c>
    </row>
    <row r="60" spans="1:13" s="84" customFormat="1" ht="30" x14ac:dyDescent="0.25">
      <c r="A60" s="80" t="s">
        <v>128</v>
      </c>
      <c r="B60" s="66">
        <v>2630</v>
      </c>
      <c r="C60" s="64">
        <v>243</v>
      </c>
      <c r="D60" s="64" t="s">
        <v>89</v>
      </c>
      <c r="E60" s="63">
        <v>0</v>
      </c>
      <c r="F60" s="63">
        <v>0</v>
      </c>
      <c r="G60" s="63">
        <v>0</v>
      </c>
      <c r="H60" s="63">
        <v>0</v>
      </c>
      <c r="I60" s="78" t="s">
        <v>89</v>
      </c>
      <c r="J60" s="63">
        <v>0</v>
      </c>
      <c r="K60" s="78" t="s">
        <v>89</v>
      </c>
      <c r="L60" s="78" t="s">
        <v>89</v>
      </c>
      <c r="M60" s="78">
        <v>0</v>
      </c>
    </row>
    <row r="61" spans="1:13" s="84" customFormat="1" x14ac:dyDescent="0.25">
      <c r="A61" s="80" t="s">
        <v>126</v>
      </c>
      <c r="B61" s="66">
        <v>2640</v>
      </c>
      <c r="C61" s="64">
        <v>244</v>
      </c>
      <c r="D61" s="64" t="s">
        <v>89</v>
      </c>
      <c r="E61" s="63">
        <v>8628939.5700000003</v>
      </c>
      <c r="F61" s="63">
        <v>8628939.5700000003</v>
      </c>
      <c r="G61" s="63">
        <v>4447903.66</v>
      </c>
      <c r="H61" s="63">
        <v>0</v>
      </c>
      <c r="I61" s="78" t="s">
        <v>89</v>
      </c>
      <c r="J61" s="63">
        <v>4181035.91</v>
      </c>
      <c r="K61" s="78">
        <v>0</v>
      </c>
      <c r="L61" s="78">
        <v>0</v>
      </c>
      <c r="M61" s="78">
        <v>0</v>
      </c>
    </row>
    <row r="62" spans="1:13" ht="30" x14ac:dyDescent="0.25">
      <c r="A62" s="80" t="s">
        <v>125</v>
      </c>
      <c r="B62" s="66">
        <v>2641</v>
      </c>
      <c r="C62" s="64">
        <v>244</v>
      </c>
      <c r="D62" s="64" t="s">
        <v>89</v>
      </c>
      <c r="E62" s="63">
        <v>8628939.5700000003</v>
      </c>
      <c r="F62" s="63">
        <v>8628939.5700000003</v>
      </c>
      <c r="G62" s="63">
        <v>4447903.66</v>
      </c>
      <c r="H62" s="63">
        <v>0</v>
      </c>
      <c r="I62" s="78" t="s">
        <v>89</v>
      </c>
      <c r="J62" s="63">
        <v>4181035.91</v>
      </c>
      <c r="K62" s="63">
        <v>0</v>
      </c>
      <c r="L62" s="63">
        <v>0</v>
      </c>
      <c r="M62" s="63">
        <v>0</v>
      </c>
    </row>
    <row r="63" spans="1:13" ht="30" x14ac:dyDescent="0.25">
      <c r="A63" s="80" t="s">
        <v>496</v>
      </c>
      <c r="B63" s="66">
        <v>2660</v>
      </c>
      <c r="C63" s="64">
        <v>247</v>
      </c>
      <c r="D63" s="64" t="s">
        <v>89</v>
      </c>
      <c r="E63" s="63">
        <v>1832425.32</v>
      </c>
      <c r="F63" s="63">
        <v>1832425.32</v>
      </c>
      <c r="G63" s="63">
        <v>1272425.32</v>
      </c>
      <c r="H63" s="63">
        <v>0</v>
      </c>
      <c r="I63" s="78" t="s">
        <v>89</v>
      </c>
      <c r="J63" s="63">
        <v>560000</v>
      </c>
      <c r="K63" s="63">
        <v>0</v>
      </c>
      <c r="L63" s="78" t="s">
        <v>89</v>
      </c>
      <c r="M63" s="78" t="s">
        <v>89</v>
      </c>
    </row>
    <row r="64" spans="1:13" ht="30" x14ac:dyDescent="0.25">
      <c r="A64" s="80" t="s">
        <v>101</v>
      </c>
      <c r="B64" s="66">
        <v>2700</v>
      </c>
      <c r="C64" s="64">
        <v>400</v>
      </c>
      <c r="D64" s="64" t="s">
        <v>89</v>
      </c>
      <c r="E64" s="63">
        <v>0</v>
      </c>
      <c r="F64" s="63">
        <v>0</v>
      </c>
      <c r="G64" s="78" t="s">
        <v>89</v>
      </c>
      <c r="H64" s="78" t="s">
        <v>89</v>
      </c>
      <c r="I64" s="63">
        <v>0</v>
      </c>
      <c r="J64" s="78" t="s">
        <v>89</v>
      </c>
      <c r="K64" s="78" t="s">
        <v>89</v>
      </c>
      <c r="L64" s="78" t="s">
        <v>89</v>
      </c>
      <c r="M64" s="78" t="s">
        <v>89</v>
      </c>
    </row>
    <row r="65" spans="1:13" ht="45" x14ac:dyDescent="0.25">
      <c r="A65" s="79" t="s">
        <v>100</v>
      </c>
      <c r="B65" s="66">
        <v>2720</v>
      </c>
      <c r="C65" s="64">
        <v>407</v>
      </c>
      <c r="D65" s="64" t="s">
        <v>89</v>
      </c>
      <c r="E65" s="63">
        <v>0</v>
      </c>
      <c r="F65" s="63">
        <v>0</v>
      </c>
      <c r="G65" s="78" t="s">
        <v>89</v>
      </c>
      <c r="H65" s="78" t="s">
        <v>89</v>
      </c>
      <c r="I65" s="63">
        <v>0</v>
      </c>
      <c r="J65" s="78" t="s">
        <v>89</v>
      </c>
      <c r="K65" s="78" t="s">
        <v>89</v>
      </c>
      <c r="L65" s="78" t="s">
        <v>89</v>
      </c>
      <c r="M65" s="78" t="s">
        <v>89</v>
      </c>
    </row>
    <row r="66" spans="1:13" x14ac:dyDescent="0.25">
      <c r="A66" s="76" t="s">
        <v>97</v>
      </c>
      <c r="B66" s="70">
        <v>3000</v>
      </c>
      <c r="C66" s="75">
        <v>100</v>
      </c>
      <c r="D66" s="64" t="s">
        <v>89</v>
      </c>
      <c r="E66" s="69">
        <v>0</v>
      </c>
      <c r="F66" s="69">
        <v>0</v>
      </c>
      <c r="G66" s="69" t="s">
        <v>89</v>
      </c>
      <c r="H66" s="69" t="s">
        <v>89</v>
      </c>
      <c r="I66" s="69" t="s">
        <v>89</v>
      </c>
      <c r="J66" s="69">
        <v>0</v>
      </c>
      <c r="K66" s="69">
        <v>0</v>
      </c>
      <c r="L66" s="69" t="s">
        <v>89</v>
      </c>
      <c r="M66" s="69">
        <v>0</v>
      </c>
    </row>
    <row r="67" spans="1:13" ht="30" x14ac:dyDescent="0.25">
      <c r="A67" s="74" t="s">
        <v>96</v>
      </c>
      <c r="B67" s="72">
        <v>3010</v>
      </c>
      <c r="C67" s="64">
        <v>180</v>
      </c>
      <c r="D67" s="245" t="s">
        <v>236</v>
      </c>
      <c r="E67" s="63">
        <v>0</v>
      </c>
      <c r="F67" s="63">
        <v>0</v>
      </c>
      <c r="G67" s="61" t="s">
        <v>89</v>
      </c>
      <c r="H67" s="61" t="s">
        <v>89</v>
      </c>
      <c r="I67" s="61" t="s">
        <v>89</v>
      </c>
      <c r="J67" s="62"/>
      <c r="K67" s="62"/>
      <c r="L67" s="61" t="s">
        <v>89</v>
      </c>
      <c r="M67" s="62"/>
    </row>
    <row r="68" spans="1:13" x14ac:dyDescent="0.25">
      <c r="A68" s="73" t="s">
        <v>95</v>
      </c>
      <c r="B68" s="72">
        <v>3020</v>
      </c>
      <c r="C68" s="64">
        <v>180</v>
      </c>
      <c r="D68" s="245" t="s">
        <v>236</v>
      </c>
      <c r="E68" s="63">
        <v>0</v>
      </c>
      <c r="F68" s="63">
        <v>0</v>
      </c>
      <c r="G68" s="61" t="s">
        <v>89</v>
      </c>
      <c r="H68" s="61" t="s">
        <v>89</v>
      </c>
      <c r="I68" s="61" t="s">
        <v>89</v>
      </c>
      <c r="J68" s="62"/>
      <c r="K68" s="62"/>
      <c r="L68" s="61" t="s">
        <v>89</v>
      </c>
      <c r="M68" s="62"/>
    </row>
    <row r="69" spans="1:13" x14ac:dyDescent="0.25">
      <c r="A69" s="73" t="s">
        <v>94</v>
      </c>
      <c r="B69" s="72">
        <v>3030</v>
      </c>
      <c r="C69" s="65">
        <v>180</v>
      </c>
      <c r="D69" s="245" t="s">
        <v>236</v>
      </c>
      <c r="E69" s="63">
        <v>0</v>
      </c>
      <c r="F69" s="63">
        <v>0</v>
      </c>
      <c r="G69" s="61" t="s">
        <v>89</v>
      </c>
      <c r="H69" s="61" t="s">
        <v>89</v>
      </c>
      <c r="I69" s="61" t="s">
        <v>89</v>
      </c>
      <c r="J69" s="62"/>
      <c r="K69" s="62"/>
      <c r="L69" s="61" t="s">
        <v>89</v>
      </c>
      <c r="M69" s="62"/>
    </row>
    <row r="70" spans="1:13" x14ac:dyDescent="0.25">
      <c r="A70" s="71" t="s">
        <v>92</v>
      </c>
      <c r="B70" s="70">
        <v>4000</v>
      </c>
      <c r="C70" s="65" t="s">
        <v>89</v>
      </c>
      <c r="D70" s="64" t="s">
        <v>89</v>
      </c>
      <c r="E70" s="69">
        <v>0</v>
      </c>
      <c r="F70" s="69">
        <v>0</v>
      </c>
      <c r="G70" s="68" t="s">
        <v>89</v>
      </c>
      <c r="H70" s="69">
        <v>0</v>
      </c>
      <c r="I70" s="69">
        <v>0</v>
      </c>
      <c r="J70" s="68" t="s">
        <v>89</v>
      </c>
      <c r="K70" s="68" t="s">
        <v>89</v>
      </c>
      <c r="L70" s="68" t="s">
        <v>89</v>
      </c>
      <c r="M70" s="68" t="s">
        <v>89</v>
      </c>
    </row>
    <row r="71" spans="1:13" ht="30" x14ac:dyDescent="0.25">
      <c r="A71" s="67" t="s">
        <v>91</v>
      </c>
      <c r="B71" s="66">
        <v>4010</v>
      </c>
      <c r="C71" s="65">
        <v>610</v>
      </c>
      <c r="D71" s="64" t="s">
        <v>89</v>
      </c>
      <c r="E71" s="63">
        <v>0</v>
      </c>
      <c r="F71" s="63">
        <v>0</v>
      </c>
      <c r="G71" s="61" t="s">
        <v>89</v>
      </c>
      <c r="H71" s="62"/>
      <c r="I71" s="62"/>
      <c r="J71" s="61" t="s">
        <v>89</v>
      </c>
      <c r="K71" s="61" t="s">
        <v>89</v>
      </c>
      <c r="L71" s="61" t="s">
        <v>89</v>
      </c>
      <c r="M71" s="61" t="s">
        <v>89</v>
      </c>
    </row>
  </sheetData>
  <mergeCells count="16">
    <mergeCell ref="A2:M2"/>
    <mergeCell ref="A4:A7"/>
    <mergeCell ref="G6:G7"/>
    <mergeCell ref="C4:C7"/>
    <mergeCell ref="J3:K3"/>
    <mergeCell ref="H6:H7"/>
    <mergeCell ref="I6:I7"/>
    <mergeCell ref="D4:D7"/>
    <mergeCell ref="B4:B7"/>
    <mergeCell ref="M5:M7"/>
    <mergeCell ref="L5:L7"/>
    <mergeCell ref="F5:F7"/>
    <mergeCell ref="J6:K6"/>
    <mergeCell ref="E4:E7"/>
    <mergeCell ref="G5:K5"/>
    <mergeCell ref="G4:K4"/>
  </mergeCells>
  <pageMargins left="0.70866141732283472" right="0.39370078740157483" top="0.74803149606299213" bottom="0.74803149606299213" header="0.31496062992125984" footer="0.31496062992125984"/>
  <pageSetup paperSize="9" scale="36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zoomScale="90" zoomScaleNormal="90" workbookViewId="0">
      <pane ySplit="7" topLeftCell="A8" activePane="bottomLeft" state="frozen"/>
      <selection activeCell="C1" sqref="C1"/>
      <selection pane="bottomLeft"/>
    </sheetView>
  </sheetViews>
  <sheetFormatPr defaultRowHeight="15" x14ac:dyDescent="0.25"/>
  <cols>
    <col min="1" max="1" width="58.140625" style="4" customWidth="1"/>
    <col min="2" max="2" width="8.140625" style="47" customWidth="1"/>
    <col min="3" max="3" width="13.42578125" style="4" customWidth="1"/>
    <col min="4" max="4" width="10.5703125" style="5" customWidth="1"/>
    <col min="5" max="6" width="17.28515625" style="46" customWidth="1"/>
    <col min="7" max="7" width="17.28515625" style="4" customWidth="1"/>
    <col min="8" max="8" width="22" style="4" customWidth="1"/>
    <col min="9" max="13" width="17.42578125" style="4" customWidth="1"/>
    <col min="14" max="16384" width="9.140625" style="4"/>
  </cols>
  <sheetData>
    <row r="1" spans="1:13" ht="6" customHeight="1" x14ac:dyDescent="0.25">
      <c r="A1" s="115"/>
      <c r="B1" s="127"/>
      <c r="C1" s="126"/>
      <c r="D1" s="115"/>
      <c r="E1" s="125"/>
      <c r="F1" s="125"/>
      <c r="G1" s="115"/>
      <c r="H1" s="124"/>
      <c r="I1" s="124"/>
      <c r="J1" s="123"/>
      <c r="K1" s="123"/>
      <c r="L1" s="123"/>
      <c r="M1" s="122"/>
    </row>
    <row r="2" spans="1:13" ht="15" customHeight="1" x14ac:dyDescent="0.25">
      <c r="A2" s="362" t="s">
        <v>500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x14ac:dyDescent="0.25">
      <c r="A3" s="120"/>
      <c r="B3" s="121"/>
      <c r="C3" s="120"/>
      <c r="D3" s="120"/>
      <c r="E3" s="119"/>
      <c r="F3" s="119"/>
      <c r="G3" s="118"/>
      <c r="H3" s="117"/>
      <c r="I3" s="117"/>
      <c r="J3" s="366"/>
      <c r="K3" s="366"/>
      <c r="L3" s="286"/>
      <c r="M3" s="115"/>
    </row>
    <row r="4" spans="1:13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50" t="s">
        <v>254</v>
      </c>
      <c r="F4" s="114"/>
      <c r="G4" s="359" t="s">
        <v>253</v>
      </c>
      <c r="H4" s="359"/>
      <c r="I4" s="359"/>
      <c r="J4" s="359"/>
      <c r="K4" s="359"/>
      <c r="L4" s="113"/>
      <c r="M4" s="112"/>
    </row>
    <row r="5" spans="1:13" ht="15" customHeight="1" x14ac:dyDescent="0.25">
      <c r="A5" s="363"/>
      <c r="B5" s="363"/>
      <c r="C5" s="363"/>
      <c r="D5" s="370"/>
      <c r="E5" s="351"/>
      <c r="F5" s="350" t="s">
        <v>252</v>
      </c>
      <c r="G5" s="358" t="s">
        <v>251</v>
      </c>
      <c r="H5" s="359"/>
      <c r="I5" s="359"/>
      <c r="J5" s="359"/>
      <c r="K5" s="360"/>
      <c r="L5" s="347" t="s">
        <v>250</v>
      </c>
      <c r="M5" s="347" t="s">
        <v>249</v>
      </c>
    </row>
    <row r="6" spans="1:13" ht="105.75" customHeight="1" x14ac:dyDescent="0.25">
      <c r="A6" s="363"/>
      <c r="B6" s="363"/>
      <c r="C6" s="363"/>
      <c r="D6" s="370"/>
      <c r="E6" s="351"/>
      <c r="F6" s="351"/>
      <c r="G6" s="364" t="s">
        <v>248</v>
      </c>
      <c r="H6" s="367" t="s">
        <v>247</v>
      </c>
      <c r="I6" s="367" t="s">
        <v>246</v>
      </c>
      <c r="J6" s="356" t="s">
        <v>245</v>
      </c>
      <c r="K6" s="357"/>
      <c r="L6" s="348"/>
      <c r="M6" s="348"/>
    </row>
    <row r="7" spans="1:13" ht="18.75" customHeight="1" x14ac:dyDescent="0.25">
      <c r="A7" s="363"/>
      <c r="B7" s="363"/>
      <c r="C7" s="363"/>
      <c r="D7" s="371"/>
      <c r="E7" s="352"/>
      <c r="F7" s="352"/>
      <c r="G7" s="365"/>
      <c r="H7" s="368"/>
      <c r="I7" s="368"/>
      <c r="J7" s="111" t="s">
        <v>244</v>
      </c>
      <c r="K7" s="111" t="s">
        <v>243</v>
      </c>
      <c r="L7" s="349"/>
      <c r="M7" s="349"/>
    </row>
    <row r="8" spans="1:13" x14ac:dyDescent="0.25">
      <c r="A8" s="285">
        <v>1</v>
      </c>
      <c r="B8" s="285">
        <v>2</v>
      </c>
      <c r="C8" s="285">
        <v>3</v>
      </c>
      <c r="D8" s="285">
        <v>4</v>
      </c>
      <c r="E8" s="285">
        <v>5</v>
      </c>
      <c r="F8" s="285">
        <v>6</v>
      </c>
      <c r="G8" s="285">
        <v>7</v>
      </c>
      <c r="H8" s="285">
        <v>8</v>
      </c>
      <c r="I8" s="285">
        <v>9</v>
      </c>
      <c r="J8" s="285">
        <v>10</v>
      </c>
      <c r="K8" s="285">
        <v>11</v>
      </c>
      <c r="L8" s="285">
        <v>12</v>
      </c>
      <c r="M8" s="285">
        <v>13</v>
      </c>
    </row>
    <row r="9" spans="1:13" x14ac:dyDescent="0.25">
      <c r="A9" s="110" t="s">
        <v>242</v>
      </c>
      <c r="B9" s="106" t="s">
        <v>241</v>
      </c>
      <c r="C9" s="285" t="s">
        <v>89</v>
      </c>
      <c r="D9" s="285" t="s">
        <v>89</v>
      </c>
      <c r="E9" s="105">
        <v>35633347.060000002</v>
      </c>
      <c r="F9" s="104">
        <v>35633347.060000002</v>
      </c>
      <c r="G9" s="282">
        <v>0</v>
      </c>
      <c r="H9" s="281">
        <v>0</v>
      </c>
      <c r="I9" s="281">
        <v>0</v>
      </c>
      <c r="J9" s="281">
        <v>35633347.060000002</v>
      </c>
      <c r="K9" s="281">
        <v>0</v>
      </c>
      <c r="L9" s="280">
        <v>0</v>
      </c>
      <c r="M9" s="280">
        <v>0</v>
      </c>
    </row>
    <row r="10" spans="1:13" x14ac:dyDescent="0.25">
      <c r="A10" s="67" t="s">
        <v>240</v>
      </c>
      <c r="B10" s="106" t="s">
        <v>239</v>
      </c>
      <c r="C10" s="83" t="s">
        <v>89</v>
      </c>
      <c r="D10" s="83" t="s">
        <v>89</v>
      </c>
      <c r="E10" s="105">
        <v>42604311.149999999</v>
      </c>
      <c r="F10" s="104">
        <v>42604311.149999999</v>
      </c>
      <c r="G10" s="63">
        <v>0</v>
      </c>
      <c r="H10" s="63">
        <v>0</v>
      </c>
      <c r="I10" s="63">
        <v>0</v>
      </c>
      <c r="J10" s="63">
        <v>42604311.149999999</v>
      </c>
      <c r="K10" s="63">
        <v>0</v>
      </c>
      <c r="L10" s="63">
        <v>0</v>
      </c>
      <c r="M10" s="63">
        <v>0</v>
      </c>
    </row>
    <row r="11" spans="1:13" x14ac:dyDescent="0.25">
      <c r="A11" s="71" t="s">
        <v>238</v>
      </c>
      <c r="B11" s="90" t="s">
        <v>237</v>
      </c>
      <c r="C11" s="103" t="s">
        <v>236</v>
      </c>
      <c r="D11" s="75" t="s">
        <v>89</v>
      </c>
      <c r="E11" s="102">
        <v>83519269.980000004</v>
      </c>
      <c r="F11" s="101">
        <v>83519269.980000004</v>
      </c>
      <c r="G11" s="69">
        <v>3863394.98</v>
      </c>
      <c r="H11" s="69">
        <v>0</v>
      </c>
      <c r="I11" s="69">
        <v>0</v>
      </c>
      <c r="J11" s="69">
        <v>79655875</v>
      </c>
      <c r="K11" s="69">
        <v>14655875</v>
      </c>
      <c r="L11" s="69">
        <v>0</v>
      </c>
      <c r="M11" s="69">
        <v>0</v>
      </c>
    </row>
    <row r="12" spans="1:13" ht="35.25" customHeight="1" x14ac:dyDescent="0.25">
      <c r="A12" s="85" t="s">
        <v>235</v>
      </c>
      <c r="B12" s="90" t="s">
        <v>234</v>
      </c>
      <c r="C12" s="99">
        <v>120</v>
      </c>
      <c r="D12" s="64" t="s">
        <v>89</v>
      </c>
      <c r="E12" s="63">
        <v>0</v>
      </c>
      <c r="F12" s="63">
        <v>0</v>
      </c>
      <c r="G12" s="100" t="s">
        <v>89</v>
      </c>
      <c r="H12" s="96" t="s">
        <v>89</v>
      </c>
      <c r="I12" s="96" t="s">
        <v>89</v>
      </c>
      <c r="J12" s="63">
        <v>0</v>
      </c>
      <c r="K12" s="96" t="s">
        <v>89</v>
      </c>
      <c r="L12" s="96" t="s">
        <v>89</v>
      </c>
      <c r="M12" s="63">
        <v>0</v>
      </c>
    </row>
    <row r="13" spans="1:13" s="54" customFormat="1" ht="30" x14ac:dyDescent="0.2">
      <c r="A13" s="85" t="s">
        <v>226</v>
      </c>
      <c r="B13" s="90" t="s">
        <v>225</v>
      </c>
      <c r="C13" s="99">
        <v>130</v>
      </c>
      <c r="D13" s="64" t="s">
        <v>89</v>
      </c>
      <c r="E13" s="63">
        <v>68863394.980000004</v>
      </c>
      <c r="F13" s="63">
        <v>68863394.980000004</v>
      </c>
      <c r="G13" s="63">
        <v>3863394.98</v>
      </c>
      <c r="H13" s="96" t="s">
        <v>89</v>
      </c>
      <c r="I13" s="96" t="s">
        <v>89</v>
      </c>
      <c r="J13" s="63">
        <v>65000000</v>
      </c>
      <c r="K13" s="96" t="s">
        <v>89</v>
      </c>
      <c r="L13" s="63">
        <v>0</v>
      </c>
      <c r="M13" s="63">
        <v>0</v>
      </c>
    </row>
    <row r="14" spans="1:13" ht="75" x14ac:dyDescent="0.25">
      <c r="A14" s="80" t="s">
        <v>224</v>
      </c>
      <c r="B14" s="90">
        <v>1210</v>
      </c>
      <c r="C14" s="99">
        <v>130</v>
      </c>
      <c r="D14" s="245" t="s">
        <v>236</v>
      </c>
      <c r="E14" s="63">
        <v>3863394.98</v>
      </c>
      <c r="F14" s="63">
        <v>3863394.98</v>
      </c>
      <c r="G14" s="62">
        <v>3863394.98</v>
      </c>
      <c r="H14" s="61" t="s">
        <v>89</v>
      </c>
      <c r="I14" s="61" t="s">
        <v>89</v>
      </c>
      <c r="J14" s="61" t="s">
        <v>89</v>
      </c>
      <c r="K14" s="61" t="s">
        <v>89</v>
      </c>
      <c r="L14" s="61" t="s">
        <v>89</v>
      </c>
      <c r="M14" s="61" t="s">
        <v>89</v>
      </c>
    </row>
    <row r="15" spans="1:13" ht="30" x14ac:dyDescent="0.25">
      <c r="A15" s="80" t="s">
        <v>223</v>
      </c>
      <c r="B15" s="90">
        <v>1230</v>
      </c>
      <c r="C15" s="99">
        <v>130</v>
      </c>
      <c r="D15" s="245" t="s">
        <v>236</v>
      </c>
      <c r="E15" s="63">
        <v>65000000</v>
      </c>
      <c r="F15" s="63">
        <v>65000000</v>
      </c>
      <c r="G15" s="61" t="s">
        <v>89</v>
      </c>
      <c r="H15" s="61" t="s">
        <v>89</v>
      </c>
      <c r="I15" s="61" t="s">
        <v>89</v>
      </c>
      <c r="J15" s="62">
        <v>65000000</v>
      </c>
      <c r="K15" s="61" t="s">
        <v>89</v>
      </c>
      <c r="L15" s="62">
        <v>0</v>
      </c>
      <c r="M15" s="61">
        <v>0</v>
      </c>
    </row>
    <row r="16" spans="1:13" x14ac:dyDescent="0.25">
      <c r="A16" s="80" t="s">
        <v>218</v>
      </c>
      <c r="B16" s="90">
        <v>1240</v>
      </c>
      <c r="C16" s="99">
        <v>130</v>
      </c>
      <c r="D16" s="245" t="s">
        <v>236</v>
      </c>
      <c r="E16" s="63">
        <v>0</v>
      </c>
      <c r="F16" s="63">
        <v>0</v>
      </c>
      <c r="G16" s="61" t="s">
        <v>89</v>
      </c>
      <c r="H16" s="61" t="s">
        <v>89</v>
      </c>
      <c r="I16" s="61" t="s">
        <v>89</v>
      </c>
      <c r="J16" s="62"/>
      <c r="K16" s="61" t="s">
        <v>89</v>
      </c>
      <c r="L16" s="62"/>
      <c r="M16" s="61" t="s">
        <v>89</v>
      </c>
    </row>
    <row r="17" spans="1:13" x14ac:dyDescent="0.25">
      <c r="A17" s="80" t="s">
        <v>216</v>
      </c>
      <c r="B17" s="90">
        <v>1250</v>
      </c>
      <c r="C17" s="99">
        <v>130</v>
      </c>
      <c r="D17" s="245" t="s">
        <v>236</v>
      </c>
      <c r="E17" s="63">
        <v>0</v>
      </c>
      <c r="F17" s="63">
        <v>0</v>
      </c>
      <c r="G17" s="61" t="s">
        <v>89</v>
      </c>
      <c r="H17" s="61" t="s">
        <v>89</v>
      </c>
      <c r="I17" s="61" t="s">
        <v>89</v>
      </c>
      <c r="J17" s="62"/>
      <c r="K17" s="61" t="s">
        <v>89</v>
      </c>
      <c r="L17" s="62"/>
      <c r="M17" s="61" t="s">
        <v>89</v>
      </c>
    </row>
    <row r="18" spans="1:13" ht="30" x14ac:dyDescent="0.25">
      <c r="A18" s="80" t="s">
        <v>215</v>
      </c>
      <c r="B18" s="90">
        <v>1260</v>
      </c>
      <c r="C18" s="99">
        <v>130</v>
      </c>
      <c r="D18" s="245" t="s">
        <v>236</v>
      </c>
      <c r="E18" s="63">
        <v>0</v>
      </c>
      <c r="F18" s="63">
        <v>0</v>
      </c>
      <c r="G18" s="61" t="s">
        <v>89</v>
      </c>
      <c r="H18" s="61" t="s">
        <v>89</v>
      </c>
      <c r="I18" s="61" t="s">
        <v>89</v>
      </c>
      <c r="J18" s="62"/>
      <c r="K18" s="61" t="s">
        <v>89</v>
      </c>
      <c r="L18" s="62"/>
      <c r="M18" s="61" t="s">
        <v>89</v>
      </c>
    </row>
    <row r="19" spans="1:13" ht="30" x14ac:dyDescent="0.25">
      <c r="A19" s="85" t="s">
        <v>214</v>
      </c>
      <c r="B19" s="90">
        <v>1300</v>
      </c>
      <c r="C19" s="64">
        <v>140</v>
      </c>
      <c r="D19" s="64" t="s">
        <v>89</v>
      </c>
      <c r="E19" s="63">
        <v>0</v>
      </c>
      <c r="F19" s="63">
        <v>0</v>
      </c>
      <c r="G19" s="96" t="s">
        <v>89</v>
      </c>
      <c r="H19" s="96" t="s">
        <v>89</v>
      </c>
      <c r="I19" s="96" t="s">
        <v>89</v>
      </c>
      <c r="J19" s="63">
        <v>0</v>
      </c>
      <c r="K19" s="96" t="s">
        <v>89</v>
      </c>
      <c r="L19" s="96" t="s">
        <v>89</v>
      </c>
      <c r="M19" s="96" t="s">
        <v>89</v>
      </c>
    </row>
    <row r="20" spans="1:13" x14ac:dyDescent="0.25">
      <c r="A20" s="85" t="s">
        <v>209</v>
      </c>
      <c r="B20" s="90" t="s">
        <v>208</v>
      </c>
      <c r="C20" s="64">
        <v>150</v>
      </c>
      <c r="D20" s="64" t="s">
        <v>89</v>
      </c>
      <c r="E20" s="63">
        <v>14655875</v>
      </c>
      <c r="F20" s="63">
        <v>14655875</v>
      </c>
      <c r="G20" s="96" t="s">
        <v>89</v>
      </c>
      <c r="H20" s="96">
        <v>0</v>
      </c>
      <c r="I20" s="96"/>
      <c r="J20" s="63">
        <v>14655875</v>
      </c>
      <c r="K20" s="63">
        <v>14655875</v>
      </c>
      <c r="L20" s="96" t="s">
        <v>89</v>
      </c>
      <c r="M20" s="63">
        <v>0</v>
      </c>
    </row>
    <row r="21" spans="1:13" ht="30" x14ac:dyDescent="0.25">
      <c r="A21" s="80" t="s">
        <v>207</v>
      </c>
      <c r="B21" s="90">
        <v>1410</v>
      </c>
      <c r="C21" s="64">
        <v>150</v>
      </c>
      <c r="D21" s="245" t="s">
        <v>236</v>
      </c>
      <c r="E21" s="63">
        <v>0</v>
      </c>
      <c r="F21" s="63">
        <v>0</v>
      </c>
      <c r="G21" s="78" t="s">
        <v>89</v>
      </c>
      <c r="H21" s="96">
        <v>0</v>
      </c>
      <c r="I21" s="78" t="s">
        <v>89</v>
      </c>
      <c r="J21" s="78" t="s">
        <v>89</v>
      </c>
      <c r="K21" s="78" t="s">
        <v>89</v>
      </c>
      <c r="L21" s="78" t="s">
        <v>89</v>
      </c>
      <c r="M21" s="78" t="s">
        <v>89</v>
      </c>
    </row>
    <row r="22" spans="1:13" x14ac:dyDescent="0.25">
      <c r="A22" s="80" t="s">
        <v>204</v>
      </c>
      <c r="B22" s="90">
        <v>1420</v>
      </c>
      <c r="C22" s="64">
        <v>150</v>
      </c>
      <c r="D22" s="245" t="s">
        <v>236</v>
      </c>
      <c r="E22" s="63">
        <v>0</v>
      </c>
      <c r="F22" s="63">
        <v>0</v>
      </c>
      <c r="G22" s="61" t="s">
        <v>89</v>
      </c>
      <c r="H22" s="61" t="s">
        <v>89</v>
      </c>
      <c r="I22" s="97"/>
      <c r="J22" s="61" t="s">
        <v>89</v>
      </c>
      <c r="K22" s="61" t="s">
        <v>89</v>
      </c>
      <c r="L22" s="61" t="s">
        <v>89</v>
      </c>
      <c r="M22" s="61" t="s">
        <v>89</v>
      </c>
    </row>
    <row r="23" spans="1:13" ht="60" x14ac:dyDescent="0.25">
      <c r="A23" s="80" t="s">
        <v>203</v>
      </c>
      <c r="B23" s="90">
        <v>1430</v>
      </c>
      <c r="C23" s="64">
        <v>150</v>
      </c>
      <c r="D23" s="245" t="s">
        <v>236</v>
      </c>
      <c r="E23" s="63">
        <v>14655875</v>
      </c>
      <c r="F23" s="63">
        <v>14655875</v>
      </c>
      <c r="G23" s="78" t="s">
        <v>89</v>
      </c>
      <c r="H23" s="78" t="s">
        <v>89</v>
      </c>
      <c r="I23" s="78" t="s">
        <v>89</v>
      </c>
      <c r="J23" s="63">
        <v>14655875</v>
      </c>
      <c r="K23" s="63">
        <v>14655875</v>
      </c>
      <c r="L23" s="78" t="s">
        <v>89</v>
      </c>
      <c r="M23" s="78" t="s">
        <v>89</v>
      </c>
    </row>
    <row r="24" spans="1:13" ht="45" x14ac:dyDescent="0.25">
      <c r="A24" s="80" t="s">
        <v>198</v>
      </c>
      <c r="B24" s="90">
        <v>1440</v>
      </c>
      <c r="C24" s="64">
        <v>150</v>
      </c>
      <c r="D24" s="245" t="s">
        <v>236</v>
      </c>
      <c r="E24" s="63">
        <v>0</v>
      </c>
      <c r="F24" s="63">
        <v>0</v>
      </c>
      <c r="G24" s="61" t="s">
        <v>89</v>
      </c>
      <c r="H24" s="61" t="s">
        <v>89</v>
      </c>
      <c r="I24" s="61" t="s">
        <v>89</v>
      </c>
      <c r="J24" s="62"/>
      <c r="K24" s="61" t="s">
        <v>89</v>
      </c>
      <c r="L24" s="61" t="s">
        <v>89</v>
      </c>
      <c r="M24" s="61" t="s">
        <v>89</v>
      </c>
    </row>
    <row r="25" spans="1:13" ht="30" x14ac:dyDescent="0.25">
      <c r="A25" s="80" t="s">
        <v>197</v>
      </c>
      <c r="B25" s="90">
        <v>1450</v>
      </c>
      <c r="C25" s="64">
        <v>150</v>
      </c>
      <c r="D25" s="245" t="s">
        <v>236</v>
      </c>
      <c r="E25" s="63">
        <v>0</v>
      </c>
      <c r="F25" s="63">
        <v>0</v>
      </c>
      <c r="G25" s="61" t="s">
        <v>89</v>
      </c>
      <c r="H25" s="61" t="s">
        <v>89</v>
      </c>
      <c r="I25" s="61" t="s">
        <v>89</v>
      </c>
      <c r="J25" s="62"/>
      <c r="K25" s="61" t="s">
        <v>89</v>
      </c>
      <c r="L25" s="61" t="s">
        <v>89</v>
      </c>
      <c r="M25" s="61" t="s">
        <v>89</v>
      </c>
    </row>
    <row r="26" spans="1:13" ht="30" x14ac:dyDescent="0.25">
      <c r="A26" s="80" t="s">
        <v>196</v>
      </c>
      <c r="B26" s="90">
        <v>1460</v>
      </c>
      <c r="C26" s="64">
        <v>150</v>
      </c>
      <c r="D26" s="245" t="s">
        <v>236</v>
      </c>
      <c r="E26" s="63">
        <v>0</v>
      </c>
      <c r="F26" s="63">
        <v>0</v>
      </c>
      <c r="G26" s="61" t="s">
        <v>89</v>
      </c>
      <c r="H26" s="61" t="s">
        <v>89</v>
      </c>
      <c r="I26" s="61" t="s">
        <v>89</v>
      </c>
      <c r="J26" s="62"/>
      <c r="K26" s="61" t="s">
        <v>89</v>
      </c>
      <c r="L26" s="61" t="s">
        <v>89</v>
      </c>
      <c r="M26" s="62"/>
    </row>
    <row r="27" spans="1:13" x14ac:dyDescent="0.25">
      <c r="A27" s="80" t="s">
        <v>195</v>
      </c>
      <c r="B27" s="90">
        <v>1470</v>
      </c>
      <c r="C27" s="64">
        <v>150</v>
      </c>
      <c r="D27" s="245" t="s">
        <v>236</v>
      </c>
      <c r="E27" s="63">
        <v>0</v>
      </c>
      <c r="F27" s="63">
        <v>0</v>
      </c>
      <c r="G27" s="95" t="s">
        <v>89</v>
      </c>
      <c r="H27" s="61" t="s">
        <v>89</v>
      </c>
      <c r="I27" s="61" t="s">
        <v>89</v>
      </c>
      <c r="J27" s="62"/>
      <c r="K27" s="61" t="s">
        <v>89</v>
      </c>
      <c r="L27" s="61" t="s">
        <v>89</v>
      </c>
      <c r="M27" s="61" t="s">
        <v>89</v>
      </c>
    </row>
    <row r="28" spans="1:13" s="94" customFormat="1" x14ac:dyDescent="0.25">
      <c r="A28" s="85" t="s">
        <v>194</v>
      </c>
      <c r="B28" s="90" t="s">
        <v>193</v>
      </c>
      <c r="C28" s="64">
        <v>180</v>
      </c>
      <c r="D28" s="64" t="s">
        <v>89</v>
      </c>
      <c r="E28" s="63">
        <v>0</v>
      </c>
      <c r="F28" s="63">
        <v>0</v>
      </c>
      <c r="G28" s="63" t="s">
        <v>89</v>
      </c>
      <c r="H28" s="96" t="s">
        <v>89</v>
      </c>
      <c r="I28" s="96" t="s">
        <v>89</v>
      </c>
      <c r="J28" s="63">
        <v>0</v>
      </c>
      <c r="K28" s="63" t="s">
        <v>89</v>
      </c>
      <c r="L28" s="63" t="s">
        <v>89</v>
      </c>
      <c r="M28" s="63" t="s">
        <v>89</v>
      </c>
    </row>
    <row r="29" spans="1:13" x14ac:dyDescent="0.25">
      <c r="A29" s="85" t="s">
        <v>190</v>
      </c>
      <c r="B29" s="90" t="s">
        <v>189</v>
      </c>
      <c r="C29" s="64">
        <v>400</v>
      </c>
      <c r="D29" s="64" t="s">
        <v>89</v>
      </c>
      <c r="E29" s="63">
        <v>0</v>
      </c>
      <c r="F29" s="63">
        <v>0</v>
      </c>
      <c r="G29" s="63" t="s">
        <v>89</v>
      </c>
      <c r="H29" s="63" t="s">
        <v>89</v>
      </c>
      <c r="I29" s="63" t="s">
        <v>89</v>
      </c>
      <c r="J29" s="63">
        <v>0</v>
      </c>
      <c r="K29" s="63" t="str">
        <f>K32</f>
        <v>Х</v>
      </c>
      <c r="L29" s="63" t="s">
        <v>89</v>
      </c>
      <c r="M29" s="63" t="s">
        <v>89</v>
      </c>
    </row>
    <row r="30" spans="1:13" ht="30" x14ac:dyDescent="0.25">
      <c r="A30" s="80" t="s">
        <v>188</v>
      </c>
      <c r="B30" s="90" t="s">
        <v>187</v>
      </c>
      <c r="C30" s="64">
        <v>410</v>
      </c>
      <c r="D30" s="285" t="s">
        <v>89</v>
      </c>
      <c r="E30" s="63">
        <v>0</v>
      </c>
      <c r="F30" s="63">
        <v>0</v>
      </c>
      <c r="G30" s="61" t="s">
        <v>89</v>
      </c>
      <c r="H30" s="61" t="s">
        <v>89</v>
      </c>
      <c r="I30" s="61" t="s">
        <v>89</v>
      </c>
      <c r="J30" s="62"/>
      <c r="K30" s="61" t="s">
        <v>89</v>
      </c>
      <c r="L30" s="61" t="s">
        <v>89</v>
      </c>
      <c r="M30" s="61" t="s">
        <v>89</v>
      </c>
    </row>
    <row r="31" spans="1:13" x14ac:dyDescent="0.25">
      <c r="A31" s="80" t="s">
        <v>186</v>
      </c>
      <c r="B31" s="90" t="s">
        <v>185</v>
      </c>
      <c r="C31" s="64">
        <v>420</v>
      </c>
      <c r="D31" s="285" t="s">
        <v>89</v>
      </c>
      <c r="E31" s="63">
        <v>0</v>
      </c>
      <c r="F31" s="63">
        <v>0</v>
      </c>
      <c r="G31" s="61" t="s">
        <v>89</v>
      </c>
      <c r="H31" s="61" t="s">
        <v>89</v>
      </c>
      <c r="I31" s="61" t="s">
        <v>89</v>
      </c>
      <c r="J31" s="62"/>
      <c r="K31" s="61" t="s">
        <v>89</v>
      </c>
      <c r="L31" s="61" t="s">
        <v>89</v>
      </c>
      <c r="M31" s="61" t="s">
        <v>89</v>
      </c>
    </row>
    <row r="32" spans="1:13" x14ac:dyDescent="0.25">
      <c r="A32" s="80" t="s">
        <v>184</v>
      </c>
      <c r="B32" s="90" t="s">
        <v>183</v>
      </c>
      <c r="C32" s="64">
        <v>440</v>
      </c>
      <c r="D32" s="285" t="s">
        <v>89</v>
      </c>
      <c r="E32" s="63">
        <v>0</v>
      </c>
      <c r="F32" s="63">
        <v>0</v>
      </c>
      <c r="G32" s="78" t="s">
        <v>89</v>
      </c>
      <c r="H32" s="78" t="s">
        <v>89</v>
      </c>
      <c r="I32" s="78" t="s">
        <v>89</v>
      </c>
      <c r="J32" s="63">
        <v>0</v>
      </c>
      <c r="K32" s="78" t="s">
        <v>89</v>
      </c>
      <c r="L32" s="78" t="s">
        <v>89</v>
      </c>
      <c r="M32" s="78" t="s">
        <v>89</v>
      </c>
    </row>
    <row r="33" spans="1:13" x14ac:dyDescent="0.25">
      <c r="A33" s="85" t="s">
        <v>177</v>
      </c>
      <c r="B33" s="90" t="s">
        <v>176</v>
      </c>
      <c r="C33" s="83" t="s">
        <v>89</v>
      </c>
      <c r="D33" s="83" t="s">
        <v>89</v>
      </c>
      <c r="E33" s="63">
        <v>0</v>
      </c>
      <c r="F33" s="63">
        <v>0</v>
      </c>
      <c r="G33" s="63">
        <v>0</v>
      </c>
      <c r="H33" s="63">
        <v>0</v>
      </c>
      <c r="I33" s="78">
        <v>0</v>
      </c>
      <c r="J33" s="63">
        <v>0</v>
      </c>
      <c r="K33" s="63">
        <v>0</v>
      </c>
      <c r="L33" s="78" t="s">
        <v>89</v>
      </c>
      <c r="M33" s="78" t="s">
        <v>89</v>
      </c>
    </row>
    <row r="34" spans="1:13" ht="45" x14ac:dyDescent="0.25">
      <c r="A34" s="80" t="s">
        <v>175</v>
      </c>
      <c r="B34" s="90" t="s">
        <v>174</v>
      </c>
      <c r="C34" s="64">
        <v>510</v>
      </c>
      <c r="D34" s="245" t="s">
        <v>236</v>
      </c>
      <c r="E34" s="63">
        <v>0</v>
      </c>
      <c r="F34" s="63">
        <v>0</v>
      </c>
      <c r="G34" s="62"/>
      <c r="H34" s="62"/>
      <c r="I34" s="61"/>
      <c r="J34" s="62"/>
      <c r="K34" s="62"/>
      <c r="L34" s="61" t="s">
        <v>89</v>
      </c>
      <c r="M34" s="61" t="s">
        <v>89</v>
      </c>
    </row>
    <row r="35" spans="1:13" x14ac:dyDescent="0.25">
      <c r="A35" s="71" t="s">
        <v>173</v>
      </c>
      <c r="B35" s="92" t="s">
        <v>172</v>
      </c>
      <c r="C35" s="91" t="s">
        <v>89</v>
      </c>
      <c r="D35" s="91" t="s">
        <v>89</v>
      </c>
      <c r="E35" s="69">
        <v>76548305.890000001</v>
      </c>
      <c r="F35" s="69">
        <v>76548305.890000001</v>
      </c>
      <c r="G35" s="69">
        <v>3863394.98</v>
      </c>
      <c r="H35" s="69">
        <v>0</v>
      </c>
      <c r="I35" s="69">
        <v>0</v>
      </c>
      <c r="J35" s="69">
        <v>72684910.909999996</v>
      </c>
      <c r="K35" s="69">
        <v>14655875</v>
      </c>
      <c r="L35" s="69">
        <v>0</v>
      </c>
      <c r="M35" s="69">
        <v>0</v>
      </c>
    </row>
    <row r="36" spans="1:13" ht="30" x14ac:dyDescent="0.25">
      <c r="A36" s="73" t="s">
        <v>171</v>
      </c>
      <c r="B36" s="90" t="s">
        <v>170</v>
      </c>
      <c r="C36" s="64">
        <v>110</v>
      </c>
      <c r="D36" s="64" t="s">
        <v>89</v>
      </c>
      <c r="E36" s="63">
        <v>67943875</v>
      </c>
      <c r="F36" s="63">
        <v>67943875</v>
      </c>
      <c r="G36" s="63">
        <v>0</v>
      </c>
      <c r="H36" s="63">
        <v>0</v>
      </c>
      <c r="I36" s="78" t="s">
        <v>89</v>
      </c>
      <c r="J36" s="63">
        <v>67943875</v>
      </c>
      <c r="K36" s="63">
        <v>14655875</v>
      </c>
      <c r="L36" s="78">
        <v>0</v>
      </c>
      <c r="M36" s="63">
        <v>0</v>
      </c>
    </row>
    <row r="37" spans="1:13" ht="30" x14ac:dyDescent="0.25">
      <c r="A37" s="80" t="s">
        <v>169</v>
      </c>
      <c r="B37" s="90">
        <v>2110</v>
      </c>
      <c r="C37" s="64">
        <v>111</v>
      </c>
      <c r="D37" s="83" t="s">
        <v>89</v>
      </c>
      <c r="E37" s="63">
        <v>51256432.409999996</v>
      </c>
      <c r="F37" s="63">
        <v>51256432.409999996</v>
      </c>
      <c r="G37" s="63">
        <v>0</v>
      </c>
      <c r="H37" s="63">
        <v>0</v>
      </c>
      <c r="I37" s="78" t="s">
        <v>89</v>
      </c>
      <c r="J37" s="63">
        <v>51256432.409999996</v>
      </c>
      <c r="K37" s="63">
        <v>11256432.41</v>
      </c>
      <c r="L37" s="78" t="s">
        <v>89</v>
      </c>
      <c r="M37" s="63">
        <v>0</v>
      </c>
    </row>
    <row r="38" spans="1:13" ht="30" x14ac:dyDescent="0.25">
      <c r="A38" s="80" t="s">
        <v>165</v>
      </c>
      <c r="B38" s="90" t="s">
        <v>164</v>
      </c>
      <c r="C38" s="64">
        <v>112</v>
      </c>
      <c r="D38" s="83" t="s">
        <v>89</v>
      </c>
      <c r="E38" s="63">
        <v>0</v>
      </c>
      <c r="F38" s="63">
        <v>0</v>
      </c>
      <c r="G38" s="63">
        <v>0</v>
      </c>
      <c r="H38" s="63">
        <v>0</v>
      </c>
      <c r="I38" s="78" t="s">
        <v>89</v>
      </c>
      <c r="J38" s="63">
        <v>0</v>
      </c>
      <c r="K38" s="63">
        <v>0</v>
      </c>
      <c r="L38" s="78" t="s">
        <v>89</v>
      </c>
      <c r="M38" s="63">
        <v>0</v>
      </c>
    </row>
    <row r="39" spans="1:13" ht="30" x14ac:dyDescent="0.25">
      <c r="A39" s="80" t="s">
        <v>161</v>
      </c>
      <c r="B39" s="66">
        <v>2130</v>
      </c>
      <c r="C39" s="64">
        <v>113</v>
      </c>
      <c r="D39" s="83" t="s">
        <v>89</v>
      </c>
      <c r="E39" s="63">
        <v>0</v>
      </c>
      <c r="F39" s="63">
        <v>0</v>
      </c>
      <c r="G39" s="63">
        <v>0</v>
      </c>
      <c r="H39" s="63">
        <v>0</v>
      </c>
      <c r="I39" s="78" t="s">
        <v>89</v>
      </c>
      <c r="J39" s="63">
        <v>0</v>
      </c>
      <c r="K39" s="63">
        <v>0</v>
      </c>
      <c r="L39" s="78">
        <v>0</v>
      </c>
      <c r="M39" s="63">
        <v>0</v>
      </c>
    </row>
    <row r="40" spans="1:13" ht="45" x14ac:dyDescent="0.25">
      <c r="A40" s="80" t="s">
        <v>131</v>
      </c>
      <c r="B40" s="66">
        <v>2140</v>
      </c>
      <c r="C40" s="64">
        <v>119</v>
      </c>
      <c r="D40" s="83" t="s">
        <v>89</v>
      </c>
      <c r="E40" s="63">
        <v>16687442.59</v>
      </c>
      <c r="F40" s="63">
        <v>16687442.59</v>
      </c>
      <c r="G40" s="63">
        <v>0</v>
      </c>
      <c r="H40" s="63">
        <v>0</v>
      </c>
      <c r="I40" s="78" t="s">
        <v>89</v>
      </c>
      <c r="J40" s="63">
        <v>16687442.59</v>
      </c>
      <c r="K40" s="63">
        <v>3399442.59</v>
      </c>
      <c r="L40" s="78" t="s">
        <v>89</v>
      </c>
      <c r="M40" s="63">
        <v>0</v>
      </c>
    </row>
    <row r="41" spans="1:13" ht="30" x14ac:dyDescent="0.25">
      <c r="A41" s="79" t="s">
        <v>159</v>
      </c>
      <c r="B41" s="66">
        <v>2141</v>
      </c>
      <c r="C41" s="64">
        <v>119</v>
      </c>
      <c r="D41" s="245" t="s">
        <v>236</v>
      </c>
      <c r="E41" s="63">
        <v>16687442.59</v>
      </c>
      <c r="F41" s="63">
        <v>16687442.59</v>
      </c>
      <c r="G41" s="62"/>
      <c r="H41" s="62"/>
      <c r="I41" s="61" t="s">
        <v>89</v>
      </c>
      <c r="J41" s="62">
        <v>16687442.59</v>
      </c>
      <c r="K41" s="62">
        <v>3399442.59</v>
      </c>
      <c r="L41" s="61" t="s">
        <v>89</v>
      </c>
      <c r="M41" s="61"/>
    </row>
    <row r="42" spans="1:13" x14ac:dyDescent="0.25">
      <c r="A42" s="79" t="s">
        <v>158</v>
      </c>
      <c r="B42" s="66">
        <v>2142</v>
      </c>
      <c r="C42" s="64">
        <v>119</v>
      </c>
      <c r="D42" s="83" t="s">
        <v>89</v>
      </c>
      <c r="E42" s="63">
        <v>0</v>
      </c>
      <c r="F42" s="63">
        <v>0</v>
      </c>
      <c r="G42" s="63">
        <v>0</v>
      </c>
      <c r="H42" s="63">
        <v>0</v>
      </c>
      <c r="I42" s="78" t="s">
        <v>89</v>
      </c>
      <c r="J42" s="63">
        <v>0</v>
      </c>
      <c r="K42" s="63">
        <v>0</v>
      </c>
      <c r="L42" s="78" t="s">
        <v>89</v>
      </c>
      <c r="M42" s="78" t="s">
        <v>89</v>
      </c>
    </row>
    <row r="43" spans="1:13" x14ac:dyDescent="0.25">
      <c r="A43" s="85" t="s">
        <v>157</v>
      </c>
      <c r="B43" s="66">
        <v>2200</v>
      </c>
      <c r="C43" s="64">
        <v>300</v>
      </c>
      <c r="D43" s="64" t="s">
        <v>89</v>
      </c>
      <c r="E43" s="63">
        <v>0</v>
      </c>
      <c r="F43" s="63">
        <v>0</v>
      </c>
      <c r="G43" s="63">
        <v>0</v>
      </c>
      <c r="H43" s="63">
        <v>0</v>
      </c>
      <c r="I43" s="78" t="s">
        <v>89</v>
      </c>
      <c r="J43" s="63">
        <v>0</v>
      </c>
      <c r="K43" s="63">
        <v>0</v>
      </c>
      <c r="L43" s="78" t="s">
        <v>89</v>
      </c>
      <c r="M43" s="78" t="s">
        <v>89</v>
      </c>
    </row>
    <row r="44" spans="1:13" ht="45" x14ac:dyDescent="0.25">
      <c r="A44" s="80" t="s">
        <v>156</v>
      </c>
      <c r="B44" s="66">
        <v>2210</v>
      </c>
      <c r="C44" s="64">
        <v>320</v>
      </c>
      <c r="D44" s="64" t="s">
        <v>89</v>
      </c>
      <c r="E44" s="63">
        <v>0</v>
      </c>
      <c r="F44" s="63">
        <v>0</v>
      </c>
      <c r="G44" s="63">
        <v>0</v>
      </c>
      <c r="H44" s="63">
        <v>0</v>
      </c>
      <c r="I44" s="78" t="s">
        <v>89</v>
      </c>
      <c r="J44" s="63">
        <v>0</v>
      </c>
      <c r="K44" s="63">
        <v>0</v>
      </c>
      <c r="L44" s="78" t="s">
        <v>89</v>
      </c>
      <c r="M44" s="78" t="s">
        <v>89</v>
      </c>
    </row>
    <row r="45" spans="1:13" ht="60" x14ac:dyDescent="0.25">
      <c r="A45" s="79" t="s">
        <v>498</v>
      </c>
      <c r="B45" s="66">
        <v>2211</v>
      </c>
      <c r="C45" s="64">
        <v>321</v>
      </c>
      <c r="D45" s="245" t="s">
        <v>236</v>
      </c>
      <c r="E45" s="63">
        <v>0</v>
      </c>
      <c r="F45" s="63">
        <v>0</v>
      </c>
      <c r="G45" s="63">
        <v>0</v>
      </c>
      <c r="H45" s="63">
        <v>0</v>
      </c>
      <c r="I45" s="78" t="s">
        <v>89</v>
      </c>
      <c r="J45" s="63">
        <v>0</v>
      </c>
      <c r="K45" s="63">
        <v>0</v>
      </c>
      <c r="L45" s="78" t="s">
        <v>89</v>
      </c>
      <c r="M45" s="78" t="s">
        <v>89</v>
      </c>
    </row>
    <row r="46" spans="1:13" ht="30" x14ac:dyDescent="0.25">
      <c r="A46" s="79" t="s">
        <v>153</v>
      </c>
      <c r="B46" s="66">
        <v>2212</v>
      </c>
      <c r="C46" s="64">
        <v>323</v>
      </c>
      <c r="D46" s="245" t="s">
        <v>236</v>
      </c>
      <c r="E46" s="63">
        <v>0</v>
      </c>
      <c r="F46" s="63">
        <v>0</v>
      </c>
      <c r="G46" s="63">
        <v>0</v>
      </c>
      <c r="H46" s="78" t="s">
        <v>89</v>
      </c>
      <c r="I46" s="78" t="s">
        <v>89</v>
      </c>
      <c r="J46" s="63">
        <v>0</v>
      </c>
      <c r="K46" s="78" t="s">
        <v>89</v>
      </c>
      <c r="L46" s="78" t="s">
        <v>89</v>
      </c>
      <c r="M46" s="78" t="s">
        <v>89</v>
      </c>
    </row>
    <row r="47" spans="1:13" s="54" customFormat="1" ht="45" x14ac:dyDescent="0.2">
      <c r="A47" s="80" t="s">
        <v>150</v>
      </c>
      <c r="B47" s="66">
        <v>2220</v>
      </c>
      <c r="C47" s="64">
        <v>340</v>
      </c>
      <c r="D47" s="245" t="s">
        <v>236</v>
      </c>
      <c r="E47" s="63">
        <v>0</v>
      </c>
      <c r="F47" s="63">
        <v>0</v>
      </c>
      <c r="G47" s="61" t="s">
        <v>89</v>
      </c>
      <c r="H47" s="62"/>
      <c r="I47" s="61" t="s">
        <v>89</v>
      </c>
      <c r="J47" s="62"/>
      <c r="K47" s="61" t="s">
        <v>89</v>
      </c>
      <c r="L47" s="61" t="s">
        <v>89</v>
      </c>
      <c r="M47" s="61" t="s">
        <v>89</v>
      </c>
    </row>
    <row r="48" spans="1:13" s="54" customFormat="1" ht="75" x14ac:dyDescent="0.2">
      <c r="A48" s="80" t="s">
        <v>149</v>
      </c>
      <c r="B48" s="66">
        <v>2230</v>
      </c>
      <c r="C48" s="64">
        <v>350</v>
      </c>
      <c r="D48" s="245" t="s">
        <v>236</v>
      </c>
      <c r="E48" s="63">
        <v>0</v>
      </c>
      <c r="F48" s="63">
        <v>0</v>
      </c>
      <c r="G48" s="61" t="s">
        <v>89</v>
      </c>
      <c r="H48" s="61" t="s">
        <v>89</v>
      </c>
      <c r="I48" s="61" t="s">
        <v>89</v>
      </c>
      <c r="J48" s="62"/>
      <c r="K48" s="61" t="s">
        <v>89</v>
      </c>
      <c r="L48" s="61" t="s">
        <v>89</v>
      </c>
      <c r="M48" s="61" t="s">
        <v>89</v>
      </c>
    </row>
    <row r="49" spans="1:13" s="54" customFormat="1" x14ac:dyDescent="0.2">
      <c r="A49" s="80" t="s">
        <v>148</v>
      </c>
      <c r="B49" s="66">
        <v>2240</v>
      </c>
      <c r="C49" s="64">
        <v>360</v>
      </c>
      <c r="D49" s="245" t="s">
        <v>236</v>
      </c>
      <c r="E49" s="63">
        <v>0</v>
      </c>
      <c r="F49" s="63">
        <v>0</v>
      </c>
      <c r="G49" s="61" t="s">
        <v>89</v>
      </c>
      <c r="H49" s="61" t="s">
        <v>89</v>
      </c>
      <c r="I49" s="61" t="s">
        <v>89</v>
      </c>
      <c r="J49" s="62"/>
      <c r="K49" s="61" t="s">
        <v>89</v>
      </c>
      <c r="L49" s="61" t="s">
        <v>89</v>
      </c>
      <c r="M49" s="61" t="s">
        <v>89</v>
      </c>
    </row>
    <row r="50" spans="1:13" x14ac:dyDescent="0.25">
      <c r="A50" s="85" t="s">
        <v>147</v>
      </c>
      <c r="B50" s="66">
        <v>2300</v>
      </c>
      <c r="C50" s="64">
        <v>850</v>
      </c>
      <c r="D50" s="83" t="s">
        <v>89</v>
      </c>
      <c r="E50" s="63">
        <v>0</v>
      </c>
      <c r="F50" s="63">
        <v>0</v>
      </c>
      <c r="G50" s="63">
        <v>0</v>
      </c>
      <c r="H50" s="63">
        <v>0</v>
      </c>
      <c r="I50" s="78" t="s">
        <v>89</v>
      </c>
      <c r="J50" s="63">
        <v>0</v>
      </c>
      <c r="K50" s="78" t="s">
        <v>89</v>
      </c>
      <c r="L50" s="78" t="s">
        <v>89</v>
      </c>
      <c r="M50" s="63">
        <v>0</v>
      </c>
    </row>
    <row r="51" spans="1:13" ht="30" x14ac:dyDescent="0.25">
      <c r="A51" s="80" t="s">
        <v>146</v>
      </c>
      <c r="B51" s="66">
        <v>2310</v>
      </c>
      <c r="C51" s="64">
        <v>851</v>
      </c>
      <c r="D51" s="245" t="s">
        <v>236</v>
      </c>
      <c r="E51" s="63">
        <v>0</v>
      </c>
      <c r="F51" s="63">
        <v>0</v>
      </c>
      <c r="G51" s="62"/>
      <c r="H51" s="62"/>
      <c r="I51" s="61" t="s">
        <v>89</v>
      </c>
      <c r="J51" s="62"/>
      <c r="K51" s="61" t="s">
        <v>89</v>
      </c>
      <c r="L51" s="61" t="s">
        <v>89</v>
      </c>
      <c r="M51" s="61" t="s">
        <v>89</v>
      </c>
    </row>
    <row r="52" spans="1:13" ht="45" x14ac:dyDescent="0.25">
      <c r="A52" s="80" t="s">
        <v>145</v>
      </c>
      <c r="B52" s="66">
        <v>2320</v>
      </c>
      <c r="C52" s="64">
        <v>852</v>
      </c>
      <c r="D52" s="245" t="s">
        <v>236</v>
      </c>
      <c r="E52" s="63">
        <v>0</v>
      </c>
      <c r="F52" s="63">
        <v>0</v>
      </c>
      <c r="G52" s="62"/>
      <c r="H52" s="61" t="s">
        <v>89</v>
      </c>
      <c r="I52" s="61" t="s">
        <v>89</v>
      </c>
      <c r="J52" s="62"/>
      <c r="K52" s="61" t="s">
        <v>89</v>
      </c>
      <c r="L52" s="61" t="s">
        <v>89</v>
      </c>
      <c r="M52" s="61" t="s">
        <v>89</v>
      </c>
    </row>
    <row r="53" spans="1:13" ht="30" x14ac:dyDescent="0.25">
      <c r="A53" s="80" t="s">
        <v>144</v>
      </c>
      <c r="B53" s="66">
        <v>2330</v>
      </c>
      <c r="C53" s="64">
        <v>853</v>
      </c>
      <c r="D53" s="83" t="s">
        <v>89</v>
      </c>
      <c r="E53" s="63">
        <v>0</v>
      </c>
      <c r="F53" s="63">
        <v>0</v>
      </c>
      <c r="G53" s="63">
        <v>0</v>
      </c>
      <c r="H53" s="63">
        <v>0</v>
      </c>
      <c r="I53" s="78" t="s">
        <v>89</v>
      </c>
      <c r="J53" s="63">
        <v>0</v>
      </c>
      <c r="K53" s="78" t="s">
        <v>89</v>
      </c>
      <c r="L53" s="78" t="s">
        <v>89</v>
      </c>
      <c r="M53" s="63">
        <v>0</v>
      </c>
    </row>
    <row r="54" spans="1:13" ht="30" x14ac:dyDescent="0.25">
      <c r="A54" s="85" t="s">
        <v>142</v>
      </c>
      <c r="B54" s="66">
        <v>2400</v>
      </c>
      <c r="C54" s="64" t="s">
        <v>89</v>
      </c>
      <c r="D54" s="64" t="s">
        <v>89</v>
      </c>
      <c r="E54" s="63">
        <v>0</v>
      </c>
      <c r="F54" s="63">
        <v>0</v>
      </c>
      <c r="G54" s="63">
        <v>0</v>
      </c>
      <c r="H54" s="78" t="s">
        <v>89</v>
      </c>
      <c r="I54" s="78" t="s">
        <v>89</v>
      </c>
      <c r="J54" s="63">
        <v>0</v>
      </c>
      <c r="K54" s="78" t="s">
        <v>89</v>
      </c>
      <c r="L54" s="78" t="s">
        <v>89</v>
      </c>
      <c r="M54" s="63">
        <v>0</v>
      </c>
    </row>
    <row r="55" spans="1:13" x14ac:dyDescent="0.25">
      <c r="A55" s="80" t="s">
        <v>141</v>
      </c>
      <c r="B55" s="66">
        <v>2450</v>
      </c>
      <c r="C55" s="64">
        <v>862</v>
      </c>
      <c r="D55" s="245" t="s">
        <v>236</v>
      </c>
      <c r="E55" s="63">
        <v>0</v>
      </c>
      <c r="F55" s="63">
        <v>0</v>
      </c>
      <c r="G55" s="62"/>
      <c r="H55" s="61" t="s">
        <v>89</v>
      </c>
      <c r="I55" s="61" t="s">
        <v>89</v>
      </c>
      <c r="J55" s="62"/>
      <c r="K55" s="61" t="s">
        <v>89</v>
      </c>
      <c r="L55" s="61" t="s">
        <v>89</v>
      </c>
      <c r="M55" s="62"/>
    </row>
    <row r="56" spans="1:13" ht="30" x14ac:dyDescent="0.25">
      <c r="A56" s="85" t="s">
        <v>140</v>
      </c>
      <c r="B56" s="66">
        <v>2500</v>
      </c>
      <c r="C56" s="64" t="s">
        <v>89</v>
      </c>
      <c r="D56" s="64" t="s">
        <v>89</v>
      </c>
      <c r="E56" s="63">
        <v>0</v>
      </c>
      <c r="F56" s="63">
        <v>0</v>
      </c>
      <c r="G56" s="63">
        <v>0</v>
      </c>
      <c r="H56" s="78" t="s">
        <v>89</v>
      </c>
      <c r="I56" s="78" t="s">
        <v>89</v>
      </c>
      <c r="J56" s="63">
        <v>0</v>
      </c>
      <c r="K56" s="78" t="s">
        <v>89</v>
      </c>
      <c r="L56" s="78" t="s">
        <v>89</v>
      </c>
      <c r="M56" s="78" t="s">
        <v>89</v>
      </c>
    </row>
    <row r="57" spans="1:13" ht="45" x14ac:dyDescent="0.25">
      <c r="A57" s="80" t="s">
        <v>139</v>
      </c>
      <c r="B57" s="66">
        <v>2520</v>
      </c>
      <c r="C57" s="64">
        <v>831</v>
      </c>
      <c r="D57" s="83" t="s">
        <v>89</v>
      </c>
      <c r="E57" s="63">
        <v>0</v>
      </c>
      <c r="F57" s="63">
        <v>0</v>
      </c>
      <c r="G57" s="63">
        <v>0</v>
      </c>
      <c r="H57" s="78" t="s">
        <v>89</v>
      </c>
      <c r="I57" s="78" t="s">
        <v>89</v>
      </c>
      <c r="J57" s="63">
        <v>0</v>
      </c>
      <c r="K57" s="78" t="s">
        <v>89</v>
      </c>
      <c r="L57" s="78" t="s">
        <v>89</v>
      </c>
      <c r="M57" s="78" t="s">
        <v>89</v>
      </c>
    </row>
    <row r="58" spans="1:13" s="84" customFormat="1" x14ac:dyDescent="0.25">
      <c r="A58" s="85" t="s">
        <v>132</v>
      </c>
      <c r="B58" s="66">
        <v>2600</v>
      </c>
      <c r="C58" s="64" t="s">
        <v>89</v>
      </c>
      <c r="D58" s="64" t="s">
        <v>89</v>
      </c>
      <c r="E58" s="63">
        <v>8604430.8900000006</v>
      </c>
      <c r="F58" s="63">
        <v>8604430.8900000006</v>
      </c>
      <c r="G58" s="63">
        <v>3863394.98</v>
      </c>
      <c r="H58" s="63">
        <v>0</v>
      </c>
      <c r="I58" s="63">
        <v>0</v>
      </c>
      <c r="J58" s="63">
        <v>4741035.91</v>
      </c>
      <c r="K58" s="63">
        <v>0</v>
      </c>
      <c r="L58" s="63">
        <v>0</v>
      </c>
      <c r="M58" s="63">
        <v>0</v>
      </c>
    </row>
    <row r="59" spans="1:13" s="84" customFormat="1" ht="45" x14ac:dyDescent="0.25">
      <c r="A59" s="80" t="s">
        <v>131</v>
      </c>
      <c r="B59" s="66">
        <v>2670</v>
      </c>
      <c r="C59" s="64">
        <v>119</v>
      </c>
      <c r="D59" s="64" t="s">
        <v>89</v>
      </c>
      <c r="E59" s="63">
        <v>0</v>
      </c>
      <c r="F59" s="63">
        <v>0</v>
      </c>
      <c r="G59" s="63">
        <v>0</v>
      </c>
      <c r="H59" s="63">
        <v>0</v>
      </c>
      <c r="I59" s="78" t="s">
        <v>89</v>
      </c>
      <c r="J59" s="63">
        <v>0</v>
      </c>
      <c r="K59" s="63">
        <v>0</v>
      </c>
      <c r="L59" s="78" t="s">
        <v>89</v>
      </c>
      <c r="M59" s="78" t="s">
        <v>89</v>
      </c>
    </row>
    <row r="60" spans="1:13" s="84" customFormat="1" ht="30" x14ac:dyDescent="0.25">
      <c r="A60" s="80" t="s">
        <v>128</v>
      </c>
      <c r="B60" s="66">
        <v>2630</v>
      </c>
      <c r="C60" s="64">
        <v>243</v>
      </c>
      <c r="D60" s="64" t="s">
        <v>89</v>
      </c>
      <c r="E60" s="63">
        <v>0</v>
      </c>
      <c r="F60" s="63">
        <v>0</v>
      </c>
      <c r="G60" s="63">
        <v>0</v>
      </c>
      <c r="H60" s="63">
        <v>0</v>
      </c>
      <c r="I60" s="78" t="s">
        <v>89</v>
      </c>
      <c r="J60" s="63">
        <v>0</v>
      </c>
      <c r="K60" s="78" t="s">
        <v>89</v>
      </c>
      <c r="L60" s="78" t="s">
        <v>89</v>
      </c>
      <c r="M60" s="78">
        <v>0</v>
      </c>
    </row>
    <row r="61" spans="1:13" s="84" customFormat="1" x14ac:dyDescent="0.25">
      <c r="A61" s="80" t="s">
        <v>126</v>
      </c>
      <c r="B61" s="66">
        <v>2640</v>
      </c>
      <c r="C61" s="64">
        <v>244</v>
      </c>
      <c r="D61" s="64" t="s">
        <v>89</v>
      </c>
      <c r="E61" s="63">
        <v>7196147.3399999999</v>
      </c>
      <c r="F61" s="63">
        <v>7196147.3399999999</v>
      </c>
      <c r="G61" s="63">
        <v>3015111.43</v>
      </c>
      <c r="H61" s="63">
        <v>0</v>
      </c>
      <c r="I61" s="78" t="s">
        <v>89</v>
      </c>
      <c r="J61" s="63">
        <v>4181035.91</v>
      </c>
      <c r="K61" s="63">
        <v>0</v>
      </c>
      <c r="L61" s="63">
        <v>0</v>
      </c>
      <c r="M61" s="63">
        <v>0</v>
      </c>
    </row>
    <row r="62" spans="1:13" ht="30" x14ac:dyDescent="0.25">
      <c r="A62" s="80" t="s">
        <v>125</v>
      </c>
      <c r="B62" s="66">
        <v>2641</v>
      </c>
      <c r="C62" s="64">
        <v>244</v>
      </c>
      <c r="D62" s="64" t="s">
        <v>89</v>
      </c>
      <c r="E62" s="63">
        <v>7196147.3399999999</v>
      </c>
      <c r="F62" s="63">
        <v>7196147.3399999999</v>
      </c>
      <c r="G62" s="63">
        <v>3015111.43</v>
      </c>
      <c r="H62" s="63">
        <v>0</v>
      </c>
      <c r="I62" s="78" t="s">
        <v>89</v>
      </c>
      <c r="J62" s="63">
        <v>4181035.91</v>
      </c>
      <c r="K62" s="63">
        <v>0</v>
      </c>
      <c r="L62" s="63">
        <v>0</v>
      </c>
      <c r="M62" s="63">
        <v>0</v>
      </c>
    </row>
    <row r="63" spans="1:13" ht="30" x14ac:dyDescent="0.25">
      <c r="A63" s="80" t="s">
        <v>496</v>
      </c>
      <c r="B63" s="66">
        <v>2660</v>
      </c>
      <c r="C63" s="64">
        <v>247</v>
      </c>
      <c r="D63" s="64" t="s">
        <v>89</v>
      </c>
      <c r="E63" s="63">
        <v>1408283.55</v>
      </c>
      <c r="F63" s="63">
        <v>1408283.55</v>
      </c>
      <c r="G63" s="63">
        <v>848283.55</v>
      </c>
      <c r="H63" s="63">
        <v>0</v>
      </c>
      <c r="I63" s="78" t="s">
        <v>89</v>
      </c>
      <c r="J63" s="63">
        <v>560000</v>
      </c>
      <c r="K63" s="63">
        <v>0</v>
      </c>
      <c r="L63" s="78" t="s">
        <v>89</v>
      </c>
      <c r="M63" s="78" t="s">
        <v>89</v>
      </c>
    </row>
    <row r="64" spans="1:13" ht="30" x14ac:dyDescent="0.25">
      <c r="A64" s="80" t="s">
        <v>101</v>
      </c>
      <c r="B64" s="66">
        <v>2700</v>
      </c>
      <c r="C64" s="64">
        <v>400</v>
      </c>
      <c r="D64" s="64" t="s">
        <v>89</v>
      </c>
      <c r="E64" s="63">
        <v>0</v>
      </c>
      <c r="F64" s="63">
        <v>0</v>
      </c>
      <c r="G64" s="78" t="s">
        <v>89</v>
      </c>
      <c r="H64" s="78" t="s">
        <v>89</v>
      </c>
      <c r="I64" s="63">
        <v>0</v>
      </c>
      <c r="J64" s="78" t="s">
        <v>89</v>
      </c>
      <c r="K64" s="78" t="s">
        <v>89</v>
      </c>
      <c r="L64" s="78" t="s">
        <v>89</v>
      </c>
      <c r="M64" s="78" t="s">
        <v>89</v>
      </c>
    </row>
    <row r="65" spans="1:13" ht="45" x14ac:dyDescent="0.25">
      <c r="A65" s="79" t="s">
        <v>100</v>
      </c>
      <c r="B65" s="66">
        <v>2720</v>
      </c>
      <c r="C65" s="64">
        <v>407</v>
      </c>
      <c r="D65" s="64" t="s">
        <v>89</v>
      </c>
      <c r="E65" s="63">
        <v>0</v>
      </c>
      <c r="F65" s="63">
        <v>0</v>
      </c>
      <c r="G65" s="78" t="s">
        <v>89</v>
      </c>
      <c r="H65" s="78" t="s">
        <v>89</v>
      </c>
      <c r="I65" s="63">
        <v>0</v>
      </c>
      <c r="J65" s="78" t="s">
        <v>89</v>
      </c>
      <c r="K65" s="78" t="s">
        <v>89</v>
      </c>
      <c r="L65" s="78" t="s">
        <v>89</v>
      </c>
      <c r="M65" s="78" t="s">
        <v>89</v>
      </c>
    </row>
    <row r="66" spans="1:13" x14ac:dyDescent="0.25">
      <c r="A66" s="76" t="s">
        <v>97</v>
      </c>
      <c r="B66" s="70">
        <v>3000</v>
      </c>
      <c r="C66" s="75">
        <v>100</v>
      </c>
      <c r="D66" s="64" t="s">
        <v>89</v>
      </c>
      <c r="E66" s="69">
        <v>0</v>
      </c>
      <c r="F66" s="69">
        <v>0</v>
      </c>
      <c r="G66" s="69" t="s">
        <v>89</v>
      </c>
      <c r="H66" s="69" t="s">
        <v>89</v>
      </c>
      <c r="I66" s="69" t="s">
        <v>89</v>
      </c>
      <c r="J66" s="69">
        <v>0</v>
      </c>
      <c r="K66" s="69">
        <v>0</v>
      </c>
      <c r="L66" s="69" t="s">
        <v>89</v>
      </c>
      <c r="M66" s="69">
        <v>0</v>
      </c>
    </row>
    <row r="67" spans="1:13" ht="30" x14ac:dyDescent="0.25">
      <c r="A67" s="74" t="s">
        <v>96</v>
      </c>
      <c r="B67" s="72">
        <v>3010</v>
      </c>
      <c r="C67" s="64">
        <v>180</v>
      </c>
      <c r="D67" s="245" t="s">
        <v>236</v>
      </c>
      <c r="E67" s="63">
        <v>0</v>
      </c>
      <c r="F67" s="63">
        <v>0</v>
      </c>
      <c r="G67" s="61" t="s">
        <v>89</v>
      </c>
      <c r="H67" s="61" t="s">
        <v>89</v>
      </c>
      <c r="I67" s="61" t="s">
        <v>89</v>
      </c>
      <c r="J67" s="62"/>
      <c r="K67" s="62"/>
      <c r="L67" s="61" t="s">
        <v>89</v>
      </c>
      <c r="M67" s="62"/>
    </row>
    <row r="68" spans="1:13" x14ac:dyDescent="0.25">
      <c r="A68" s="73" t="s">
        <v>95</v>
      </c>
      <c r="B68" s="72">
        <v>3020</v>
      </c>
      <c r="C68" s="64">
        <v>180</v>
      </c>
      <c r="D68" s="245" t="s">
        <v>236</v>
      </c>
      <c r="E68" s="63">
        <v>0</v>
      </c>
      <c r="F68" s="63">
        <v>0</v>
      </c>
      <c r="G68" s="61" t="s">
        <v>89</v>
      </c>
      <c r="H68" s="61" t="s">
        <v>89</v>
      </c>
      <c r="I68" s="61" t="s">
        <v>89</v>
      </c>
      <c r="J68" s="62"/>
      <c r="K68" s="62"/>
      <c r="L68" s="61" t="s">
        <v>89</v>
      </c>
      <c r="M68" s="62"/>
    </row>
    <row r="69" spans="1:13" x14ac:dyDescent="0.25">
      <c r="A69" s="73" t="s">
        <v>94</v>
      </c>
      <c r="B69" s="72">
        <v>3030</v>
      </c>
      <c r="C69" s="65">
        <v>180</v>
      </c>
      <c r="D69" s="245" t="s">
        <v>236</v>
      </c>
      <c r="E69" s="63">
        <v>0</v>
      </c>
      <c r="F69" s="63">
        <v>0</v>
      </c>
      <c r="G69" s="61" t="s">
        <v>89</v>
      </c>
      <c r="H69" s="61" t="s">
        <v>89</v>
      </c>
      <c r="I69" s="61" t="s">
        <v>89</v>
      </c>
      <c r="J69" s="62"/>
      <c r="K69" s="62"/>
      <c r="L69" s="61" t="s">
        <v>89</v>
      </c>
      <c r="M69" s="62"/>
    </row>
    <row r="70" spans="1:13" x14ac:dyDescent="0.25">
      <c r="A70" s="71" t="s">
        <v>92</v>
      </c>
      <c r="B70" s="70">
        <v>4000</v>
      </c>
      <c r="C70" s="65" t="s">
        <v>89</v>
      </c>
      <c r="D70" s="64" t="s">
        <v>89</v>
      </c>
      <c r="E70" s="69">
        <v>0</v>
      </c>
      <c r="F70" s="69">
        <v>0</v>
      </c>
      <c r="G70" s="68" t="s">
        <v>89</v>
      </c>
      <c r="H70" s="69">
        <v>0</v>
      </c>
      <c r="I70" s="69">
        <v>0</v>
      </c>
      <c r="J70" s="68" t="s">
        <v>89</v>
      </c>
      <c r="K70" s="68" t="s">
        <v>89</v>
      </c>
      <c r="L70" s="68" t="s">
        <v>89</v>
      </c>
      <c r="M70" s="68" t="s">
        <v>89</v>
      </c>
    </row>
    <row r="71" spans="1:13" ht="30" x14ac:dyDescent="0.25">
      <c r="A71" s="67" t="s">
        <v>91</v>
      </c>
      <c r="B71" s="66">
        <v>4010</v>
      </c>
      <c r="C71" s="65">
        <v>610</v>
      </c>
      <c r="D71" s="64" t="s">
        <v>89</v>
      </c>
      <c r="E71" s="63">
        <v>0</v>
      </c>
      <c r="F71" s="63">
        <v>0</v>
      </c>
      <c r="G71" s="61" t="s">
        <v>89</v>
      </c>
      <c r="H71" s="62"/>
      <c r="I71" s="62"/>
      <c r="J71" s="61" t="s">
        <v>89</v>
      </c>
      <c r="K71" s="61" t="s">
        <v>89</v>
      </c>
      <c r="L71" s="61" t="s">
        <v>89</v>
      </c>
      <c r="M71" s="61" t="s">
        <v>89</v>
      </c>
    </row>
  </sheetData>
  <mergeCells count="16">
    <mergeCell ref="A2:M2"/>
    <mergeCell ref="A4:A7"/>
    <mergeCell ref="G6:G7"/>
    <mergeCell ref="C4:C7"/>
    <mergeCell ref="J3:K3"/>
    <mergeCell ref="H6:H7"/>
    <mergeCell ref="I6:I7"/>
    <mergeCell ref="D4:D7"/>
    <mergeCell ref="B4:B7"/>
    <mergeCell ref="M5:M7"/>
    <mergeCell ref="L5:L7"/>
    <mergeCell ref="F5:F7"/>
    <mergeCell ref="J6:K6"/>
    <mergeCell ref="E4:E7"/>
    <mergeCell ref="G5:K5"/>
    <mergeCell ref="G4:K4"/>
  </mergeCells>
  <pageMargins left="0.70866141732283472" right="0.39370078740157483" top="0.74803149606299213" bottom="0.74803149606299213" header="0.31496062992125984" footer="0.31496062992125984"/>
  <pageSetup paperSize="9" scale="36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tabSelected="1" zoomScale="90" zoomScaleNormal="90" workbookViewId="0">
      <pane ySplit="7" topLeftCell="A8" activePane="bottomLeft" state="frozen"/>
      <selection activeCell="C1" sqref="C1"/>
      <selection pane="bottomLeft"/>
    </sheetView>
  </sheetViews>
  <sheetFormatPr defaultRowHeight="15" x14ac:dyDescent="0.25"/>
  <cols>
    <col min="1" max="1" width="58.140625" style="4" customWidth="1"/>
    <col min="2" max="2" width="8.140625" style="47" customWidth="1"/>
    <col min="3" max="3" width="13.42578125" style="4" customWidth="1"/>
    <col min="4" max="4" width="10.5703125" style="5" customWidth="1"/>
    <col min="5" max="6" width="17.28515625" style="46" customWidth="1"/>
    <col min="7" max="7" width="17.28515625" style="4" customWidth="1"/>
    <col min="8" max="8" width="22" style="4" customWidth="1"/>
    <col min="9" max="13" width="17.42578125" style="4" customWidth="1"/>
    <col min="14" max="16384" width="9.140625" style="4"/>
  </cols>
  <sheetData>
    <row r="1" spans="1:13" ht="6" customHeight="1" x14ac:dyDescent="0.25">
      <c r="A1" s="115"/>
      <c r="B1" s="127"/>
      <c r="C1" s="126"/>
      <c r="D1" s="115"/>
      <c r="E1" s="125"/>
      <c r="F1" s="125"/>
      <c r="G1" s="115"/>
      <c r="H1" s="124"/>
      <c r="I1" s="124"/>
      <c r="J1" s="123"/>
      <c r="K1" s="123"/>
      <c r="L1" s="123"/>
      <c r="M1" s="122"/>
    </row>
    <row r="2" spans="1:13" ht="15" customHeight="1" x14ac:dyDescent="0.25">
      <c r="A2" s="362" t="s">
        <v>501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x14ac:dyDescent="0.25">
      <c r="A3" s="120"/>
      <c r="B3" s="121"/>
      <c r="C3" s="120"/>
      <c r="D3" s="120"/>
      <c r="E3" s="119"/>
      <c r="F3" s="119"/>
      <c r="G3" s="118"/>
      <c r="H3" s="117"/>
      <c r="I3" s="117"/>
      <c r="J3" s="366"/>
      <c r="K3" s="366"/>
      <c r="L3" s="288"/>
      <c r="M3" s="115"/>
    </row>
    <row r="4" spans="1:13" ht="15" customHeight="1" x14ac:dyDescent="0.25">
      <c r="A4" s="363" t="s">
        <v>258</v>
      </c>
      <c r="B4" s="363" t="s">
        <v>257</v>
      </c>
      <c r="C4" s="363" t="s">
        <v>256</v>
      </c>
      <c r="D4" s="369" t="s">
        <v>255</v>
      </c>
      <c r="E4" s="350" t="s">
        <v>254</v>
      </c>
      <c r="F4" s="114"/>
      <c r="G4" s="359" t="s">
        <v>253</v>
      </c>
      <c r="H4" s="359"/>
      <c r="I4" s="359"/>
      <c r="J4" s="359"/>
      <c r="K4" s="359"/>
      <c r="L4" s="113"/>
      <c r="M4" s="112"/>
    </row>
    <row r="5" spans="1:13" ht="15" customHeight="1" x14ac:dyDescent="0.25">
      <c r="A5" s="363"/>
      <c r="B5" s="363"/>
      <c r="C5" s="363"/>
      <c r="D5" s="370"/>
      <c r="E5" s="351"/>
      <c r="F5" s="350" t="s">
        <v>252</v>
      </c>
      <c r="G5" s="358" t="s">
        <v>251</v>
      </c>
      <c r="H5" s="359"/>
      <c r="I5" s="359"/>
      <c r="J5" s="359"/>
      <c r="K5" s="360"/>
      <c r="L5" s="347" t="s">
        <v>250</v>
      </c>
      <c r="M5" s="347" t="s">
        <v>249</v>
      </c>
    </row>
    <row r="6" spans="1:13" ht="105.75" customHeight="1" x14ac:dyDescent="0.25">
      <c r="A6" s="363"/>
      <c r="B6" s="363"/>
      <c r="C6" s="363"/>
      <c r="D6" s="370"/>
      <c r="E6" s="351"/>
      <c r="F6" s="351"/>
      <c r="G6" s="364" t="s">
        <v>248</v>
      </c>
      <c r="H6" s="367" t="s">
        <v>247</v>
      </c>
      <c r="I6" s="367" t="s">
        <v>246</v>
      </c>
      <c r="J6" s="356" t="s">
        <v>245</v>
      </c>
      <c r="K6" s="357"/>
      <c r="L6" s="348"/>
      <c r="M6" s="348"/>
    </row>
    <row r="7" spans="1:13" ht="18.75" customHeight="1" x14ac:dyDescent="0.25">
      <c r="A7" s="363"/>
      <c r="B7" s="363"/>
      <c r="C7" s="363"/>
      <c r="D7" s="371"/>
      <c r="E7" s="352"/>
      <c r="F7" s="352"/>
      <c r="G7" s="365"/>
      <c r="H7" s="368"/>
      <c r="I7" s="368"/>
      <c r="J7" s="111" t="s">
        <v>244</v>
      </c>
      <c r="K7" s="111" t="s">
        <v>243</v>
      </c>
      <c r="L7" s="349"/>
      <c r="M7" s="349"/>
    </row>
    <row r="8" spans="1:13" x14ac:dyDescent="0.25">
      <c r="A8" s="287">
        <v>1</v>
      </c>
      <c r="B8" s="287">
        <v>2</v>
      </c>
      <c r="C8" s="287">
        <v>3</v>
      </c>
      <c r="D8" s="287">
        <v>4</v>
      </c>
      <c r="E8" s="287">
        <v>5</v>
      </c>
      <c r="F8" s="287">
        <v>6</v>
      </c>
      <c r="G8" s="287">
        <v>7</v>
      </c>
      <c r="H8" s="287">
        <v>8</v>
      </c>
      <c r="I8" s="287">
        <v>9</v>
      </c>
      <c r="J8" s="287">
        <v>10</v>
      </c>
      <c r="K8" s="287">
        <v>11</v>
      </c>
      <c r="L8" s="287">
        <v>12</v>
      </c>
      <c r="M8" s="287">
        <v>13</v>
      </c>
    </row>
    <row r="9" spans="1:13" x14ac:dyDescent="0.25">
      <c r="A9" s="110" t="s">
        <v>242</v>
      </c>
      <c r="B9" s="106" t="s">
        <v>241</v>
      </c>
      <c r="C9" s="287" t="s">
        <v>89</v>
      </c>
      <c r="D9" s="287" t="s">
        <v>89</v>
      </c>
      <c r="E9" s="105">
        <v>42604311.149999999</v>
      </c>
      <c r="F9" s="104">
        <v>42604311.149999999</v>
      </c>
      <c r="G9" s="282">
        <v>0</v>
      </c>
      <c r="H9" s="281">
        <v>0</v>
      </c>
      <c r="I9" s="281">
        <v>0</v>
      </c>
      <c r="J9" s="281">
        <v>42604311.149999999</v>
      </c>
      <c r="K9" s="281">
        <v>0</v>
      </c>
      <c r="L9" s="280">
        <v>0</v>
      </c>
      <c r="M9" s="280">
        <v>0</v>
      </c>
    </row>
    <row r="10" spans="1:13" x14ac:dyDescent="0.25">
      <c r="A10" s="67" t="s">
        <v>240</v>
      </c>
      <c r="B10" s="106" t="s">
        <v>239</v>
      </c>
      <c r="C10" s="83" t="s">
        <v>89</v>
      </c>
      <c r="D10" s="83" t="s">
        <v>89</v>
      </c>
      <c r="E10" s="105">
        <v>42604311.149999999</v>
      </c>
      <c r="F10" s="104">
        <v>42604311.149999999</v>
      </c>
      <c r="G10" s="63">
        <v>0</v>
      </c>
      <c r="H10" s="63">
        <v>0</v>
      </c>
      <c r="I10" s="63">
        <v>0</v>
      </c>
      <c r="J10" s="63">
        <v>42604311.149999999</v>
      </c>
      <c r="K10" s="63">
        <v>0</v>
      </c>
      <c r="L10" s="63">
        <v>0</v>
      </c>
      <c r="M10" s="63">
        <v>0</v>
      </c>
    </row>
    <row r="11" spans="1:13" x14ac:dyDescent="0.25">
      <c r="A11" s="71" t="s">
        <v>238</v>
      </c>
      <c r="B11" s="90" t="s">
        <v>237</v>
      </c>
      <c r="C11" s="103" t="s">
        <v>236</v>
      </c>
      <c r="D11" s="75" t="s">
        <v>89</v>
      </c>
      <c r="E11" s="102">
        <v>0</v>
      </c>
      <c r="F11" s="101">
        <v>0</v>
      </c>
      <c r="G11" s="69"/>
      <c r="H11" s="69"/>
      <c r="I11" s="69"/>
      <c r="J11" s="69"/>
      <c r="K11" s="69"/>
      <c r="L11" s="69"/>
      <c r="M11" s="69"/>
    </row>
    <row r="12" spans="1:13" ht="35.25" customHeight="1" x14ac:dyDescent="0.25">
      <c r="A12" s="85" t="s">
        <v>235</v>
      </c>
      <c r="B12" s="90" t="s">
        <v>234</v>
      </c>
      <c r="C12" s="99">
        <v>120</v>
      </c>
      <c r="D12" s="64" t="s">
        <v>89</v>
      </c>
      <c r="E12" s="63">
        <v>0</v>
      </c>
      <c r="F12" s="63">
        <v>0</v>
      </c>
      <c r="G12" s="100" t="s">
        <v>89</v>
      </c>
      <c r="H12" s="96" t="s">
        <v>89</v>
      </c>
      <c r="I12" s="96" t="s">
        <v>89</v>
      </c>
      <c r="J12" s="63"/>
      <c r="K12" s="96" t="s">
        <v>89</v>
      </c>
      <c r="L12" s="96" t="s">
        <v>89</v>
      </c>
      <c r="M12" s="63"/>
    </row>
    <row r="13" spans="1:13" s="54" customFormat="1" ht="30" x14ac:dyDescent="0.2">
      <c r="A13" s="85" t="s">
        <v>226</v>
      </c>
      <c r="B13" s="90" t="s">
        <v>225</v>
      </c>
      <c r="C13" s="99">
        <v>130</v>
      </c>
      <c r="D13" s="64" t="s">
        <v>89</v>
      </c>
      <c r="E13" s="63">
        <v>0</v>
      </c>
      <c r="F13" s="63">
        <v>0</v>
      </c>
      <c r="G13" s="63"/>
      <c r="H13" s="96" t="s">
        <v>89</v>
      </c>
      <c r="I13" s="96" t="s">
        <v>89</v>
      </c>
      <c r="J13" s="63"/>
      <c r="K13" s="96" t="s">
        <v>89</v>
      </c>
      <c r="L13" s="63"/>
      <c r="M13" s="63"/>
    </row>
    <row r="14" spans="1:13" ht="75" x14ac:dyDescent="0.25">
      <c r="A14" s="80" t="s">
        <v>224</v>
      </c>
      <c r="B14" s="90">
        <v>1210</v>
      </c>
      <c r="C14" s="99">
        <v>130</v>
      </c>
      <c r="D14" s="245" t="s">
        <v>236</v>
      </c>
      <c r="E14" s="63">
        <v>0</v>
      </c>
      <c r="F14" s="63">
        <v>0</v>
      </c>
      <c r="G14" s="62"/>
      <c r="H14" s="61" t="s">
        <v>89</v>
      </c>
      <c r="I14" s="61" t="s">
        <v>89</v>
      </c>
      <c r="J14" s="61" t="s">
        <v>89</v>
      </c>
      <c r="K14" s="61" t="s">
        <v>89</v>
      </c>
      <c r="L14" s="61" t="s">
        <v>89</v>
      </c>
      <c r="M14" s="61" t="s">
        <v>89</v>
      </c>
    </row>
    <row r="15" spans="1:13" ht="30" x14ac:dyDescent="0.25">
      <c r="A15" s="80" t="s">
        <v>223</v>
      </c>
      <c r="B15" s="90">
        <v>1230</v>
      </c>
      <c r="C15" s="99">
        <v>130</v>
      </c>
      <c r="D15" s="245" t="s">
        <v>236</v>
      </c>
      <c r="E15" s="63">
        <v>0</v>
      </c>
      <c r="F15" s="63">
        <v>0</v>
      </c>
      <c r="G15" s="61" t="s">
        <v>89</v>
      </c>
      <c r="H15" s="61" t="s">
        <v>89</v>
      </c>
      <c r="I15" s="61" t="s">
        <v>89</v>
      </c>
      <c r="J15" s="62"/>
      <c r="K15" s="61" t="s">
        <v>89</v>
      </c>
      <c r="L15" s="62"/>
      <c r="M15" s="61"/>
    </row>
    <row r="16" spans="1:13" x14ac:dyDescent="0.25">
      <c r="A16" s="80" t="s">
        <v>218</v>
      </c>
      <c r="B16" s="90">
        <v>1240</v>
      </c>
      <c r="C16" s="99">
        <v>130</v>
      </c>
      <c r="D16" s="245" t="s">
        <v>236</v>
      </c>
      <c r="E16" s="63">
        <v>0</v>
      </c>
      <c r="F16" s="63">
        <v>0</v>
      </c>
      <c r="G16" s="61" t="s">
        <v>89</v>
      </c>
      <c r="H16" s="61" t="s">
        <v>89</v>
      </c>
      <c r="I16" s="61" t="s">
        <v>89</v>
      </c>
      <c r="J16" s="62"/>
      <c r="K16" s="61" t="s">
        <v>89</v>
      </c>
      <c r="L16" s="62"/>
      <c r="M16" s="61" t="s">
        <v>89</v>
      </c>
    </row>
    <row r="17" spans="1:13" x14ac:dyDescent="0.25">
      <c r="A17" s="80" t="s">
        <v>216</v>
      </c>
      <c r="B17" s="90">
        <v>1250</v>
      </c>
      <c r="C17" s="99">
        <v>130</v>
      </c>
      <c r="D17" s="245" t="s">
        <v>236</v>
      </c>
      <c r="E17" s="63">
        <v>0</v>
      </c>
      <c r="F17" s="63">
        <v>0</v>
      </c>
      <c r="G17" s="61" t="s">
        <v>89</v>
      </c>
      <c r="H17" s="61" t="s">
        <v>89</v>
      </c>
      <c r="I17" s="61" t="s">
        <v>89</v>
      </c>
      <c r="J17" s="62"/>
      <c r="K17" s="61" t="s">
        <v>89</v>
      </c>
      <c r="L17" s="62"/>
      <c r="M17" s="61" t="s">
        <v>89</v>
      </c>
    </row>
    <row r="18" spans="1:13" ht="30" x14ac:dyDescent="0.25">
      <c r="A18" s="80" t="s">
        <v>215</v>
      </c>
      <c r="B18" s="90">
        <v>1260</v>
      </c>
      <c r="C18" s="99">
        <v>130</v>
      </c>
      <c r="D18" s="245" t="s">
        <v>236</v>
      </c>
      <c r="E18" s="63">
        <v>0</v>
      </c>
      <c r="F18" s="63">
        <v>0</v>
      </c>
      <c r="G18" s="61" t="s">
        <v>89</v>
      </c>
      <c r="H18" s="61" t="s">
        <v>89</v>
      </c>
      <c r="I18" s="61" t="s">
        <v>89</v>
      </c>
      <c r="J18" s="62"/>
      <c r="K18" s="61" t="s">
        <v>89</v>
      </c>
      <c r="L18" s="62"/>
      <c r="M18" s="61" t="s">
        <v>89</v>
      </c>
    </row>
    <row r="19" spans="1:13" ht="30" x14ac:dyDescent="0.25">
      <c r="A19" s="85" t="s">
        <v>214</v>
      </c>
      <c r="B19" s="90">
        <v>1300</v>
      </c>
      <c r="C19" s="64">
        <v>140</v>
      </c>
      <c r="D19" s="64" t="s">
        <v>89</v>
      </c>
      <c r="E19" s="63">
        <v>0</v>
      </c>
      <c r="F19" s="63">
        <v>0</v>
      </c>
      <c r="G19" s="96" t="s">
        <v>89</v>
      </c>
      <c r="H19" s="96" t="s">
        <v>89</v>
      </c>
      <c r="I19" s="96" t="s">
        <v>89</v>
      </c>
      <c r="J19" s="63"/>
      <c r="K19" s="96" t="s">
        <v>89</v>
      </c>
      <c r="L19" s="96" t="s">
        <v>89</v>
      </c>
      <c r="M19" s="96" t="s">
        <v>89</v>
      </c>
    </row>
    <row r="20" spans="1:13" x14ac:dyDescent="0.25">
      <c r="A20" s="85" t="s">
        <v>209</v>
      </c>
      <c r="B20" s="90" t="s">
        <v>208</v>
      </c>
      <c r="C20" s="64">
        <v>150</v>
      </c>
      <c r="D20" s="64" t="s">
        <v>89</v>
      </c>
      <c r="E20" s="63">
        <v>0</v>
      </c>
      <c r="F20" s="63">
        <v>0</v>
      </c>
      <c r="G20" s="96" t="s">
        <v>89</v>
      </c>
      <c r="H20" s="96"/>
      <c r="I20" s="96"/>
      <c r="J20" s="63"/>
      <c r="K20" s="63"/>
      <c r="L20" s="96" t="s">
        <v>89</v>
      </c>
      <c r="M20" s="63"/>
    </row>
    <row r="21" spans="1:13" ht="30" x14ac:dyDescent="0.25">
      <c r="A21" s="80" t="s">
        <v>207</v>
      </c>
      <c r="B21" s="90">
        <v>1410</v>
      </c>
      <c r="C21" s="64">
        <v>150</v>
      </c>
      <c r="D21" s="245" t="s">
        <v>236</v>
      </c>
      <c r="E21" s="63">
        <v>0</v>
      </c>
      <c r="F21" s="63">
        <v>0</v>
      </c>
      <c r="G21" s="78" t="s">
        <v>89</v>
      </c>
      <c r="H21" s="96"/>
      <c r="I21" s="78" t="s">
        <v>89</v>
      </c>
      <c r="J21" s="78" t="s">
        <v>89</v>
      </c>
      <c r="K21" s="78" t="s">
        <v>89</v>
      </c>
      <c r="L21" s="78" t="s">
        <v>89</v>
      </c>
      <c r="M21" s="78" t="s">
        <v>89</v>
      </c>
    </row>
    <row r="22" spans="1:13" x14ac:dyDescent="0.25">
      <c r="A22" s="80" t="s">
        <v>204</v>
      </c>
      <c r="B22" s="90">
        <v>1420</v>
      </c>
      <c r="C22" s="64">
        <v>150</v>
      </c>
      <c r="D22" s="245" t="s">
        <v>236</v>
      </c>
      <c r="E22" s="63">
        <v>0</v>
      </c>
      <c r="F22" s="63">
        <v>0</v>
      </c>
      <c r="G22" s="61" t="s">
        <v>89</v>
      </c>
      <c r="H22" s="61" t="s">
        <v>89</v>
      </c>
      <c r="I22" s="97"/>
      <c r="J22" s="61" t="s">
        <v>89</v>
      </c>
      <c r="K22" s="61" t="s">
        <v>89</v>
      </c>
      <c r="L22" s="61" t="s">
        <v>89</v>
      </c>
      <c r="M22" s="61" t="s">
        <v>89</v>
      </c>
    </row>
    <row r="23" spans="1:13" ht="60" x14ac:dyDescent="0.25">
      <c r="A23" s="80" t="s">
        <v>203</v>
      </c>
      <c r="B23" s="90">
        <v>1430</v>
      </c>
      <c r="C23" s="64">
        <v>150</v>
      </c>
      <c r="D23" s="245" t="s">
        <v>236</v>
      </c>
      <c r="E23" s="63">
        <v>0</v>
      </c>
      <c r="F23" s="63">
        <v>0</v>
      </c>
      <c r="G23" s="78" t="s">
        <v>89</v>
      </c>
      <c r="H23" s="78" t="s">
        <v>89</v>
      </c>
      <c r="I23" s="78" t="s">
        <v>89</v>
      </c>
      <c r="J23" s="63"/>
      <c r="K23" s="63"/>
      <c r="L23" s="78" t="s">
        <v>89</v>
      </c>
      <c r="M23" s="78" t="s">
        <v>89</v>
      </c>
    </row>
    <row r="24" spans="1:13" ht="45" x14ac:dyDescent="0.25">
      <c r="A24" s="80" t="s">
        <v>198</v>
      </c>
      <c r="B24" s="90">
        <v>1440</v>
      </c>
      <c r="C24" s="64">
        <v>150</v>
      </c>
      <c r="D24" s="245" t="s">
        <v>236</v>
      </c>
      <c r="E24" s="63">
        <v>0</v>
      </c>
      <c r="F24" s="63">
        <v>0</v>
      </c>
      <c r="G24" s="61" t="s">
        <v>89</v>
      </c>
      <c r="H24" s="61" t="s">
        <v>89</v>
      </c>
      <c r="I24" s="61" t="s">
        <v>89</v>
      </c>
      <c r="J24" s="62"/>
      <c r="K24" s="61" t="s">
        <v>89</v>
      </c>
      <c r="L24" s="61" t="s">
        <v>89</v>
      </c>
      <c r="M24" s="61" t="s">
        <v>89</v>
      </c>
    </row>
    <row r="25" spans="1:13" ht="30" x14ac:dyDescent="0.25">
      <c r="A25" s="80" t="s">
        <v>197</v>
      </c>
      <c r="B25" s="90">
        <v>1450</v>
      </c>
      <c r="C25" s="64">
        <v>150</v>
      </c>
      <c r="D25" s="245" t="s">
        <v>236</v>
      </c>
      <c r="E25" s="63">
        <v>0</v>
      </c>
      <c r="F25" s="63">
        <v>0</v>
      </c>
      <c r="G25" s="61" t="s">
        <v>89</v>
      </c>
      <c r="H25" s="61" t="s">
        <v>89</v>
      </c>
      <c r="I25" s="61" t="s">
        <v>89</v>
      </c>
      <c r="J25" s="62"/>
      <c r="K25" s="61" t="s">
        <v>89</v>
      </c>
      <c r="L25" s="61" t="s">
        <v>89</v>
      </c>
      <c r="M25" s="61" t="s">
        <v>89</v>
      </c>
    </row>
    <row r="26" spans="1:13" ht="30" x14ac:dyDescent="0.25">
      <c r="A26" s="80" t="s">
        <v>196</v>
      </c>
      <c r="B26" s="90">
        <v>1460</v>
      </c>
      <c r="C26" s="64">
        <v>150</v>
      </c>
      <c r="D26" s="245" t="s">
        <v>236</v>
      </c>
      <c r="E26" s="63">
        <v>0</v>
      </c>
      <c r="F26" s="63">
        <v>0</v>
      </c>
      <c r="G26" s="61" t="s">
        <v>89</v>
      </c>
      <c r="H26" s="61" t="s">
        <v>89</v>
      </c>
      <c r="I26" s="61" t="s">
        <v>89</v>
      </c>
      <c r="J26" s="62"/>
      <c r="K26" s="61" t="s">
        <v>89</v>
      </c>
      <c r="L26" s="61" t="s">
        <v>89</v>
      </c>
      <c r="M26" s="62"/>
    </row>
    <row r="27" spans="1:13" x14ac:dyDescent="0.25">
      <c r="A27" s="80" t="s">
        <v>195</v>
      </c>
      <c r="B27" s="90">
        <v>1470</v>
      </c>
      <c r="C27" s="64">
        <v>150</v>
      </c>
      <c r="D27" s="245" t="s">
        <v>236</v>
      </c>
      <c r="E27" s="63">
        <v>0</v>
      </c>
      <c r="F27" s="63">
        <v>0</v>
      </c>
      <c r="G27" s="95" t="s">
        <v>89</v>
      </c>
      <c r="H27" s="61" t="s">
        <v>89</v>
      </c>
      <c r="I27" s="61" t="s">
        <v>89</v>
      </c>
      <c r="J27" s="62"/>
      <c r="K27" s="61" t="s">
        <v>89</v>
      </c>
      <c r="L27" s="61" t="s">
        <v>89</v>
      </c>
      <c r="M27" s="61" t="s">
        <v>89</v>
      </c>
    </row>
    <row r="28" spans="1:13" s="94" customFormat="1" x14ac:dyDescent="0.25">
      <c r="A28" s="85" t="s">
        <v>194</v>
      </c>
      <c r="B28" s="90" t="s">
        <v>193</v>
      </c>
      <c r="C28" s="64">
        <v>180</v>
      </c>
      <c r="D28" s="64" t="s">
        <v>89</v>
      </c>
      <c r="E28" s="63">
        <v>0</v>
      </c>
      <c r="F28" s="63">
        <v>0</v>
      </c>
      <c r="G28" s="63" t="s">
        <v>89</v>
      </c>
      <c r="H28" s="63" t="s">
        <v>89</v>
      </c>
      <c r="I28" s="63" t="s">
        <v>89</v>
      </c>
      <c r="J28" s="63"/>
      <c r="K28" s="63" t="s">
        <v>89</v>
      </c>
      <c r="L28" s="63" t="s">
        <v>89</v>
      </c>
      <c r="M28" s="63" t="s">
        <v>89</v>
      </c>
    </row>
    <row r="29" spans="1:13" x14ac:dyDescent="0.25">
      <c r="A29" s="85" t="s">
        <v>190</v>
      </c>
      <c r="B29" s="90" t="s">
        <v>189</v>
      </c>
      <c r="C29" s="64">
        <v>400</v>
      </c>
      <c r="D29" s="64" t="s">
        <v>89</v>
      </c>
      <c r="E29" s="63">
        <v>0</v>
      </c>
      <c r="F29" s="63">
        <v>0</v>
      </c>
      <c r="G29" s="63" t="s">
        <v>89</v>
      </c>
      <c r="H29" s="63" t="s">
        <v>89</v>
      </c>
      <c r="I29" s="63" t="s">
        <v>89</v>
      </c>
      <c r="J29" s="63"/>
      <c r="K29" s="63" t="str">
        <f>K32</f>
        <v>Х</v>
      </c>
      <c r="L29" s="63" t="s">
        <v>89</v>
      </c>
      <c r="M29" s="63" t="s">
        <v>89</v>
      </c>
    </row>
    <row r="30" spans="1:13" ht="30" x14ac:dyDescent="0.25">
      <c r="A30" s="80" t="s">
        <v>188</v>
      </c>
      <c r="B30" s="90" t="s">
        <v>187</v>
      </c>
      <c r="C30" s="64">
        <v>410</v>
      </c>
      <c r="D30" s="287" t="s">
        <v>89</v>
      </c>
      <c r="E30" s="63">
        <v>0</v>
      </c>
      <c r="F30" s="63">
        <v>0</v>
      </c>
      <c r="G30" s="61" t="s">
        <v>89</v>
      </c>
      <c r="H30" s="61" t="s">
        <v>89</v>
      </c>
      <c r="I30" s="61" t="s">
        <v>89</v>
      </c>
      <c r="J30" s="62"/>
      <c r="K30" s="61" t="s">
        <v>89</v>
      </c>
      <c r="L30" s="61" t="s">
        <v>89</v>
      </c>
      <c r="M30" s="61" t="s">
        <v>89</v>
      </c>
    </row>
    <row r="31" spans="1:13" x14ac:dyDescent="0.25">
      <c r="A31" s="80" t="s">
        <v>186</v>
      </c>
      <c r="B31" s="90" t="s">
        <v>185</v>
      </c>
      <c r="C31" s="64">
        <v>420</v>
      </c>
      <c r="D31" s="287" t="s">
        <v>89</v>
      </c>
      <c r="E31" s="63">
        <v>0</v>
      </c>
      <c r="F31" s="63">
        <v>0</v>
      </c>
      <c r="G31" s="61" t="s">
        <v>89</v>
      </c>
      <c r="H31" s="61" t="s">
        <v>89</v>
      </c>
      <c r="I31" s="61" t="s">
        <v>89</v>
      </c>
      <c r="J31" s="62"/>
      <c r="K31" s="61" t="s">
        <v>89</v>
      </c>
      <c r="L31" s="61" t="s">
        <v>89</v>
      </c>
      <c r="M31" s="61" t="s">
        <v>89</v>
      </c>
    </row>
    <row r="32" spans="1:13" x14ac:dyDescent="0.25">
      <c r="A32" s="80" t="s">
        <v>184</v>
      </c>
      <c r="B32" s="90" t="s">
        <v>183</v>
      </c>
      <c r="C32" s="64">
        <v>440</v>
      </c>
      <c r="D32" s="287" t="s">
        <v>89</v>
      </c>
      <c r="E32" s="63">
        <v>0</v>
      </c>
      <c r="F32" s="63">
        <v>0</v>
      </c>
      <c r="G32" s="78" t="s">
        <v>89</v>
      </c>
      <c r="H32" s="78" t="s">
        <v>89</v>
      </c>
      <c r="I32" s="78" t="s">
        <v>89</v>
      </c>
      <c r="J32" s="63"/>
      <c r="K32" s="78" t="s">
        <v>89</v>
      </c>
      <c r="L32" s="78" t="s">
        <v>89</v>
      </c>
      <c r="M32" s="78" t="s">
        <v>89</v>
      </c>
    </row>
    <row r="33" spans="1:13" x14ac:dyDescent="0.25">
      <c r="A33" s="85" t="s">
        <v>177</v>
      </c>
      <c r="B33" s="90" t="s">
        <v>176</v>
      </c>
      <c r="C33" s="83" t="s">
        <v>89</v>
      </c>
      <c r="D33" s="83" t="s">
        <v>89</v>
      </c>
      <c r="E33" s="63"/>
      <c r="F33" s="63"/>
      <c r="G33" s="63"/>
      <c r="H33" s="63"/>
      <c r="I33" s="78" t="s">
        <v>89</v>
      </c>
      <c r="J33" s="63"/>
      <c r="K33" s="63"/>
      <c r="L33" s="78" t="s">
        <v>89</v>
      </c>
      <c r="M33" s="78" t="s">
        <v>89</v>
      </c>
    </row>
    <row r="34" spans="1:13" ht="45" x14ac:dyDescent="0.25">
      <c r="A34" s="80" t="s">
        <v>175</v>
      </c>
      <c r="B34" s="90" t="s">
        <v>174</v>
      </c>
      <c r="C34" s="64">
        <v>510</v>
      </c>
      <c r="D34" s="245" t="s">
        <v>236</v>
      </c>
      <c r="E34" s="63"/>
      <c r="F34" s="63"/>
      <c r="G34" s="62"/>
      <c r="H34" s="62"/>
      <c r="I34" s="61" t="s">
        <v>89</v>
      </c>
      <c r="J34" s="62"/>
      <c r="K34" s="62"/>
      <c r="L34" s="61" t="s">
        <v>89</v>
      </c>
      <c r="M34" s="61" t="s">
        <v>89</v>
      </c>
    </row>
    <row r="35" spans="1:13" x14ac:dyDescent="0.25">
      <c r="A35" s="71" t="s">
        <v>173</v>
      </c>
      <c r="B35" s="92" t="s">
        <v>172</v>
      </c>
      <c r="C35" s="91" t="s">
        <v>89</v>
      </c>
      <c r="D35" s="91" t="s">
        <v>89</v>
      </c>
      <c r="E35" s="69">
        <v>0</v>
      </c>
      <c r="F35" s="69">
        <v>0</v>
      </c>
      <c r="G35" s="69"/>
      <c r="H35" s="69"/>
      <c r="I35" s="69"/>
      <c r="J35" s="69"/>
      <c r="K35" s="69"/>
      <c r="L35" s="69"/>
      <c r="M35" s="69"/>
    </row>
    <row r="36" spans="1:13" ht="30" x14ac:dyDescent="0.25">
      <c r="A36" s="73" t="s">
        <v>171</v>
      </c>
      <c r="B36" s="90" t="s">
        <v>170</v>
      </c>
      <c r="C36" s="64">
        <v>110</v>
      </c>
      <c r="D36" s="64" t="s">
        <v>89</v>
      </c>
      <c r="E36" s="63">
        <v>0</v>
      </c>
      <c r="F36" s="63">
        <v>0</v>
      </c>
      <c r="G36" s="63"/>
      <c r="H36" s="63"/>
      <c r="I36" s="78" t="s">
        <v>89</v>
      </c>
      <c r="J36" s="63"/>
      <c r="K36" s="63"/>
      <c r="L36" s="78"/>
      <c r="M36" s="63"/>
    </row>
    <row r="37" spans="1:13" ht="30" x14ac:dyDescent="0.25">
      <c r="A37" s="80" t="s">
        <v>169</v>
      </c>
      <c r="B37" s="90">
        <v>2110</v>
      </c>
      <c r="C37" s="64">
        <v>111</v>
      </c>
      <c r="D37" s="83" t="s">
        <v>89</v>
      </c>
      <c r="E37" s="63">
        <v>0</v>
      </c>
      <c r="F37" s="63">
        <v>0</v>
      </c>
      <c r="G37" s="63"/>
      <c r="H37" s="63"/>
      <c r="I37" s="78" t="s">
        <v>89</v>
      </c>
      <c r="J37" s="63"/>
      <c r="K37" s="63"/>
      <c r="L37" s="78" t="s">
        <v>89</v>
      </c>
      <c r="M37" s="63"/>
    </row>
    <row r="38" spans="1:13" ht="30" x14ac:dyDescent="0.25">
      <c r="A38" s="80" t="s">
        <v>165</v>
      </c>
      <c r="B38" s="90" t="s">
        <v>164</v>
      </c>
      <c r="C38" s="64">
        <v>112</v>
      </c>
      <c r="D38" s="83" t="s">
        <v>89</v>
      </c>
      <c r="E38" s="63">
        <v>0</v>
      </c>
      <c r="F38" s="63">
        <v>0</v>
      </c>
      <c r="G38" s="63"/>
      <c r="H38" s="63"/>
      <c r="I38" s="78" t="s">
        <v>89</v>
      </c>
      <c r="J38" s="63"/>
      <c r="K38" s="63"/>
      <c r="L38" s="78" t="s">
        <v>89</v>
      </c>
      <c r="M38" s="63"/>
    </row>
    <row r="39" spans="1:13" ht="30" x14ac:dyDescent="0.25">
      <c r="A39" s="80" t="s">
        <v>161</v>
      </c>
      <c r="B39" s="66">
        <v>2130</v>
      </c>
      <c r="C39" s="64">
        <v>113</v>
      </c>
      <c r="D39" s="83" t="s">
        <v>89</v>
      </c>
      <c r="E39" s="63">
        <v>0</v>
      </c>
      <c r="F39" s="63">
        <v>0</v>
      </c>
      <c r="G39" s="63"/>
      <c r="H39" s="63"/>
      <c r="I39" s="78" t="s">
        <v>89</v>
      </c>
      <c r="J39" s="63"/>
      <c r="K39" s="63"/>
      <c r="L39" s="78"/>
      <c r="M39" s="63"/>
    </row>
    <row r="40" spans="1:13" ht="45" x14ac:dyDescent="0.25">
      <c r="A40" s="80" t="s">
        <v>131</v>
      </c>
      <c r="B40" s="66">
        <v>2140</v>
      </c>
      <c r="C40" s="64">
        <v>119</v>
      </c>
      <c r="D40" s="83" t="s">
        <v>89</v>
      </c>
      <c r="E40" s="63">
        <v>0</v>
      </c>
      <c r="F40" s="63">
        <v>0</v>
      </c>
      <c r="G40" s="63"/>
      <c r="H40" s="63"/>
      <c r="I40" s="78" t="s">
        <v>89</v>
      </c>
      <c r="J40" s="63"/>
      <c r="K40" s="63"/>
      <c r="L40" s="78" t="s">
        <v>89</v>
      </c>
      <c r="M40" s="63"/>
    </row>
    <row r="41" spans="1:13" ht="30" x14ac:dyDescent="0.25">
      <c r="A41" s="79" t="s">
        <v>159</v>
      </c>
      <c r="B41" s="66">
        <v>2141</v>
      </c>
      <c r="C41" s="64">
        <v>119</v>
      </c>
      <c r="D41" s="245" t="s">
        <v>236</v>
      </c>
      <c r="E41" s="63">
        <v>0</v>
      </c>
      <c r="F41" s="63">
        <v>0</v>
      </c>
      <c r="G41" s="62"/>
      <c r="H41" s="62"/>
      <c r="I41" s="61" t="s">
        <v>89</v>
      </c>
      <c r="J41" s="62"/>
      <c r="K41" s="62"/>
      <c r="L41" s="61" t="s">
        <v>89</v>
      </c>
      <c r="M41" s="61"/>
    </row>
    <row r="42" spans="1:13" x14ac:dyDescent="0.25">
      <c r="A42" s="79" t="s">
        <v>158</v>
      </c>
      <c r="B42" s="66">
        <v>2142</v>
      </c>
      <c r="C42" s="64">
        <v>119</v>
      </c>
      <c r="D42" s="83" t="s">
        <v>89</v>
      </c>
      <c r="E42" s="63">
        <v>0</v>
      </c>
      <c r="F42" s="63">
        <v>0</v>
      </c>
      <c r="G42" s="63"/>
      <c r="H42" s="63"/>
      <c r="I42" s="78" t="s">
        <v>89</v>
      </c>
      <c r="J42" s="63"/>
      <c r="K42" s="63"/>
      <c r="L42" s="78" t="s">
        <v>89</v>
      </c>
      <c r="M42" s="78" t="s">
        <v>89</v>
      </c>
    </row>
    <row r="43" spans="1:13" x14ac:dyDescent="0.25">
      <c r="A43" s="85" t="s">
        <v>157</v>
      </c>
      <c r="B43" s="66">
        <v>2200</v>
      </c>
      <c r="C43" s="64">
        <v>300</v>
      </c>
      <c r="D43" s="64" t="s">
        <v>89</v>
      </c>
      <c r="E43" s="63">
        <v>0</v>
      </c>
      <c r="F43" s="63">
        <v>0</v>
      </c>
      <c r="G43" s="63"/>
      <c r="H43" s="63"/>
      <c r="I43" s="78" t="s">
        <v>89</v>
      </c>
      <c r="J43" s="63"/>
      <c r="K43" s="63"/>
      <c r="L43" s="78" t="s">
        <v>89</v>
      </c>
      <c r="M43" s="78" t="s">
        <v>89</v>
      </c>
    </row>
    <row r="44" spans="1:13" ht="45" x14ac:dyDescent="0.25">
      <c r="A44" s="80" t="s">
        <v>156</v>
      </c>
      <c r="B44" s="66">
        <v>2210</v>
      </c>
      <c r="C44" s="64">
        <v>320</v>
      </c>
      <c r="D44" s="64" t="s">
        <v>89</v>
      </c>
      <c r="E44" s="63">
        <v>0</v>
      </c>
      <c r="F44" s="63">
        <v>0</v>
      </c>
      <c r="G44" s="63"/>
      <c r="H44" s="63"/>
      <c r="I44" s="78" t="s">
        <v>89</v>
      </c>
      <c r="J44" s="63"/>
      <c r="K44" s="63"/>
      <c r="L44" s="78" t="s">
        <v>89</v>
      </c>
      <c r="M44" s="78" t="s">
        <v>89</v>
      </c>
    </row>
    <row r="45" spans="1:13" ht="60" x14ac:dyDescent="0.25">
      <c r="A45" s="79" t="s">
        <v>498</v>
      </c>
      <c r="B45" s="66">
        <v>2211</v>
      </c>
      <c r="C45" s="64">
        <v>321</v>
      </c>
      <c r="D45" s="245" t="s">
        <v>236</v>
      </c>
      <c r="E45" s="63">
        <v>0</v>
      </c>
      <c r="F45" s="63">
        <v>0</v>
      </c>
      <c r="G45" s="63"/>
      <c r="H45" s="63"/>
      <c r="I45" s="78" t="s">
        <v>89</v>
      </c>
      <c r="J45" s="63"/>
      <c r="K45" s="63"/>
      <c r="L45" s="78" t="s">
        <v>89</v>
      </c>
      <c r="M45" s="78" t="s">
        <v>89</v>
      </c>
    </row>
    <row r="46" spans="1:13" ht="30" x14ac:dyDescent="0.25">
      <c r="A46" s="79" t="s">
        <v>153</v>
      </c>
      <c r="B46" s="66">
        <v>2212</v>
      </c>
      <c r="C46" s="64">
        <v>323</v>
      </c>
      <c r="D46" s="245" t="s">
        <v>236</v>
      </c>
      <c r="E46" s="63">
        <v>0</v>
      </c>
      <c r="F46" s="63">
        <v>0</v>
      </c>
      <c r="G46" s="63"/>
      <c r="H46" s="78" t="s">
        <v>89</v>
      </c>
      <c r="I46" s="78" t="s">
        <v>89</v>
      </c>
      <c r="J46" s="63"/>
      <c r="K46" s="78" t="s">
        <v>89</v>
      </c>
      <c r="L46" s="78" t="s">
        <v>89</v>
      </c>
      <c r="M46" s="78" t="s">
        <v>89</v>
      </c>
    </row>
    <row r="47" spans="1:13" s="54" customFormat="1" ht="45" x14ac:dyDescent="0.2">
      <c r="A47" s="80" t="s">
        <v>150</v>
      </c>
      <c r="B47" s="66">
        <v>2220</v>
      </c>
      <c r="C47" s="64">
        <v>340</v>
      </c>
      <c r="D47" s="245" t="s">
        <v>236</v>
      </c>
      <c r="E47" s="63">
        <v>0</v>
      </c>
      <c r="F47" s="63">
        <v>0</v>
      </c>
      <c r="G47" s="61" t="s">
        <v>89</v>
      </c>
      <c r="H47" s="62"/>
      <c r="I47" s="61" t="s">
        <v>89</v>
      </c>
      <c r="J47" s="62"/>
      <c r="K47" s="61" t="s">
        <v>89</v>
      </c>
      <c r="L47" s="61" t="s">
        <v>89</v>
      </c>
      <c r="M47" s="61" t="s">
        <v>89</v>
      </c>
    </row>
    <row r="48" spans="1:13" s="54" customFormat="1" ht="75" x14ac:dyDescent="0.2">
      <c r="A48" s="80" t="s">
        <v>149</v>
      </c>
      <c r="B48" s="66">
        <v>2230</v>
      </c>
      <c r="C48" s="64">
        <v>350</v>
      </c>
      <c r="D48" s="245" t="s">
        <v>236</v>
      </c>
      <c r="E48" s="63">
        <v>0</v>
      </c>
      <c r="F48" s="63">
        <v>0</v>
      </c>
      <c r="G48" s="61" t="s">
        <v>89</v>
      </c>
      <c r="H48" s="61" t="s">
        <v>89</v>
      </c>
      <c r="I48" s="61" t="s">
        <v>89</v>
      </c>
      <c r="J48" s="62"/>
      <c r="K48" s="61" t="s">
        <v>89</v>
      </c>
      <c r="L48" s="61" t="s">
        <v>89</v>
      </c>
      <c r="M48" s="61" t="s">
        <v>89</v>
      </c>
    </row>
    <row r="49" spans="1:13" s="54" customFormat="1" x14ac:dyDescent="0.2">
      <c r="A49" s="80" t="s">
        <v>148</v>
      </c>
      <c r="B49" s="66">
        <v>2240</v>
      </c>
      <c r="C49" s="64">
        <v>360</v>
      </c>
      <c r="D49" s="245" t="s">
        <v>236</v>
      </c>
      <c r="E49" s="63">
        <v>0</v>
      </c>
      <c r="F49" s="63">
        <v>0</v>
      </c>
      <c r="G49" s="61" t="s">
        <v>89</v>
      </c>
      <c r="H49" s="61" t="s">
        <v>89</v>
      </c>
      <c r="I49" s="61" t="s">
        <v>89</v>
      </c>
      <c r="J49" s="62"/>
      <c r="K49" s="61" t="s">
        <v>89</v>
      </c>
      <c r="L49" s="61" t="s">
        <v>89</v>
      </c>
      <c r="M49" s="61" t="s">
        <v>89</v>
      </c>
    </row>
    <row r="50" spans="1:13" x14ac:dyDescent="0.25">
      <c r="A50" s="85" t="s">
        <v>147</v>
      </c>
      <c r="B50" s="66">
        <v>2300</v>
      </c>
      <c r="C50" s="64">
        <v>850</v>
      </c>
      <c r="D50" s="83" t="s">
        <v>89</v>
      </c>
      <c r="E50" s="63">
        <v>0</v>
      </c>
      <c r="F50" s="63">
        <v>0</v>
      </c>
      <c r="G50" s="63"/>
      <c r="H50" s="63"/>
      <c r="I50" s="78" t="s">
        <v>89</v>
      </c>
      <c r="J50" s="63"/>
      <c r="K50" s="78" t="s">
        <v>89</v>
      </c>
      <c r="L50" s="78" t="s">
        <v>89</v>
      </c>
      <c r="M50" s="63"/>
    </row>
    <row r="51" spans="1:13" ht="30" x14ac:dyDescent="0.25">
      <c r="A51" s="80" t="s">
        <v>146</v>
      </c>
      <c r="B51" s="66">
        <v>2310</v>
      </c>
      <c r="C51" s="64">
        <v>851</v>
      </c>
      <c r="D51" s="245" t="s">
        <v>236</v>
      </c>
      <c r="E51" s="63">
        <v>0</v>
      </c>
      <c r="F51" s="63">
        <v>0</v>
      </c>
      <c r="G51" s="62"/>
      <c r="H51" s="62"/>
      <c r="I51" s="61" t="s">
        <v>89</v>
      </c>
      <c r="J51" s="62"/>
      <c r="K51" s="61" t="s">
        <v>89</v>
      </c>
      <c r="L51" s="61" t="s">
        <v>89</v>
      </c>
      <c r="M51" s="61" t="s">
        <v>89</v>
      </c>
    </row>
    <row r="52" spans="1:13" ht="45" x14ac:dyDescent="0.25">
      <c r="A52" s="80" t="s">
        <v>145</v>
      </c>
      <c r="B52" s="66">
        <v>2320</v>
      </c>
      <c r="C52" s="64">
        <v>852</v>
      </c>
      <c r="D52" s="245" t="s">
        <v>236</v>
      </c>
      <c r="E52" s="63">
        <v>0</v>
      </c>
      <c r="F52" s="63">
        <v>0</v>
      </c>
      <c r="G52" s="62"/>
      <c r="H52" s="61" t="s">
        <v>89</v>
      </c>
      <c r="I52" s="61" t="s">
        <v>89</v>
      </c>
      <c r="J52" s="62"/>
      <c r="K52" s="61" t="s">
        <v>89</v>
      </c>
      <c r="L52" s="61" t="s">
        <v>89</v>
      </c>
      <c r="M52" s="61" t="s">
        <v>89</v>
      </c>
    </row>
    <row r="53" spans="1:13" ht="30" x14ac:dyDescent="0.25">
      <c r="A53" s="80" t="s">
        <v>144</v>
      </c>
      <c r="B53" s="66">
        <v>2330</v>
      </c>
      <c r="C53" s="64">
        <v>853</v>
      </c>
      <c r="D53" s="83" t="s">
        <v>89</v>
      </c>
      <c r="E53" s="63">
        <v>0</v>
      </c>
      <c r="F53" s="63">
        <v>0</v>
      </c>
      <c r="G53" s="63"/>
      <c r="H53" s="63"/>
      <c r="I53" s="78" t="s">
        <v>89</v>
      </c>
      <c r="J53" s="63"/>
      <c r="K53" s="78" t="s">
        <v>89</v>
      </c>
      <c r="L53" s="78" t="s">
        <v>89</v>
      </c>
      <c r="M53" s="63"/>
    </row>
    <row r="54" spans="1:13" ht="30" x14ac:dyDescent="0.25">
      <c r="A54" s="85" t="s">
        <v>142</v>
      </c>
      <c r="B54" s="66">
        <v>2400</v>
      </c>
      <c r="C54" s="64" t="s">
        <v>89</v>
      </c>
      <c r="D54" s="64" t="s">
        <v>89</v>
      </c>
      <c r="E54" s="63">
        <v>0</v>
      </c>
      <c r="F54" s="63">
        <v>0</v>
      </c>
      <c r="G54" s="63"/>
      <c r="H54" s="78" t="s">
        <v>89</v>
      </c>
      <c r="I54" s="78" t="s">
        <v>89</v>
      </c>
      <c r="J54" s="63"/>
      <c r="K54" s="78" t="s">
        <v>89</v>
      </c>
      <c r="L54" s="78" t="s">
        <v>89</v>
      </c>
      <c r="M54" s="63"/>
    </row>
    <row r="55" spans="1:13" x14ac:dyDescent="0.25">
      <c r="A55" s="80" t="s">
        <v>141</v>
      </c>
      <c r="B55" s="66">
        <v>2450</v>
      </c>
      <c r="C55" s="64">
        <v>862</v>
      </c>
      <c r="D55" s="245" t="s">
        <v>236</v>
      </c>
      <c r="E55" s="63">
        <v>0</v>
      </c>
      <c r="F55" s="63">
        <v>0</v>
      </c>
      <c r="G55" s="62"/>
      <c r="H55" s="61" t="s">
        <v>89</v>
      </c>
      <c r="I55" s="61" t="s">
        <v>89</v>
      </c>
      <c r="J55" s="62"/>
      <c r="K55" s="61" t="s">
        <v>89</v>
      </c>
      <c r="L55" s="61" t="s">
        <v>89</v>
      </c>
      <c r="M55" s="62"/>
    </row>
    <row r="56" spans="1:13" ht="30" x14ac:dyDescent="0.25">
      <c r="A56" s="85" t="s">
        <v>140</v>
      </c>
      <c r="B56" s="66">
        <v>2500</v>
      </c>
      <c r="C56" s="64" t="s">
        <v>89</v>
      </c>
      <c r="D56" s="64" t="s">
        <v>89</v>
      </c>
      <c r="E56" s="63">
        <v>0</v>
      </c>
      <c r="F56" s="63">
        <v>0</v>
      </c>
      <c r="G56" s="63"/>
      <c r="H56" s="78" t="s">
        <v>89</v>
      </c>
      <c r="I56" s="78" t="s">
        <v>89</v>
      </c>
      <c r="J56" s="63"/>
      <c r="K56" s="78" t="s">
        <v>89</v>
      </c>
      <c r="L56" s="78" t="s">
        <v>89</v>
      </c>
      <c r="M56" s="78" t="s">
        <v>89</v>
      </c>
    </row>
    <row r="57" spans="1:13" ht="45" x14ac:dyDescent="0.25">
      <c r="A57" s="80" t="s">
        <v>139</v>
      </c>
      <c r="B57" s="66">
        <v>2520</v>
      </c>
      <c r="C57" s="64">
        <v>831</v>
      </c>
      <c r="D57" s="83" t="s">
        <v>89</v>
      </c>
      <c r="E57" s="63">
        <v>0</v>
      </c>
      <c r="F57" s="63">
        <v>0</v>
      </c>
      <c r="G57" s="63"/>
      <c r="H57" s="78" t="s">
        <v>89</v>
      </c>
      <c r="I57" s="78" t="s">
        <v>89</v>
      </c>
      <c r="J57" s="63"/>
      <c r="K57" s="78" t="s">
        <v>89</v>
      </c>
      <c r="L57" s="78" t="s">
        <v>89</v>
      </c>
      <c r="M57" s="78" t="s">
        <v>89</v>
      </c>
    </row>
    <row r="58" spans="1:13" s="84" customFormat="1" x14ac:dyDescent="0.25">
      <c r="A58" s="85" t="s">
        <v>132</v>
      </c>
      <c r="B58" s="66">
        <v>2600</v>
      </c>
      <c r="C58" s="64" t="s">
        <v>89</v>
      </c>
      <c r="D58" s="64" t="s">
        <v>89</v>
      </c>
      <c r="E58" s="63">
        <v>0</v>
      </c>
      <c r="F58" s="63">
        <v>0</v>
      </c>
      <c r="G58" s="63"/>
      <c r="H58" s="63"/>
      <c r="I58" s="63"/>
      <c r="J58" s="63"/>
      <c r="K58" s="63"/>
      <c r="L58" s="63"/>
      <c r="M58" s="63"/>
    </row>
    <row r="59" spans="1:13" s="84" customFormat="1" ht="45" x14ac:dyDescent="0.25">
      <c r="A59" s="80" t="s">
        <v>131</v>
      </c>
      <c r="B59" s="66">
        <v>2670</v>
      </c>
      <c r="C59" s="64">
        <v>119</v>
      </c>
      <c r="D59" s="64" t="s">
        <v>89</v>
      </c>
      <c r="E59" s="63">
        <v>0</v>
      </c>
      <c r="F59" s="63">
        <v>0</v>
      </c>
      <c r="G59" s="63"/>
      <c r="H59" s="63"/>
      <c r="I59" s="78" t="s">
        <v>89</v>
      </c>
      <c r="J59" s="63"/>
      <c r="K59" s="63"/>
      <c r="L59" s="78" t="s">
        <v>89</v>
      </c>
      <c r="M59" s="78" t="s">
        <v>89</v>
      </c>
    </row>
    <row r="60" spans="1:13" s="84" customFormat="1" ht="30" x14ac:dyDescent="0.25">
      <c r="A60" s="80" t="s">
        <v>128</v>
      </c>
      <c r="B60" s="66">
        <v>2630</v>
      </c>
      <c r="C60" s="64">
        <v>243</v>
      </c>
      <c r="D60" s="64" t="s">
        <v>89</v>
      </c>
      <c r="E60" s="63">
        <v>0</v>
      </c>
      <c r="F60" s="63">
        <v>0</v>
      </c>
      <c r="G60" s="63"/>
      <c r="H60" s="63"/>
      <c r="I60" s="78" t="s">
        <v>89</v>
      </c>
      <c r="J60" s="63"/>
      <c r="K60" s="78" t="s">
        <v>89</v>
      </c>
      <c r="L60" s="78" t="s">
        <v>89</v>
      </c>
      <c r="M60" s="78"/>
    </row>
    <row r="61" spans="1:13" s="84" customFormat="1" x14ac:dyDescent="0.25">
      <c r="A61" s="80" t="s">
        <v>126</v>
      </c>
      <c r="B61" s="66">
        <v>2640</v>
      </c>
      <c r="C61" s="64">
        <v>244</v>
      </c>
      <c r="D61" s="64" t="s">
        <v>89</v>
      </c>
      <c r="E61" s="63">
        <v>0</v>
      </c>
      <c r="F61" s="63">
        <v>0</v>
      </c>
      <c r="G61" s="63"/>
      <c r="H61" s="63"/>
      <c r="I61" s="78" t="s">
        <v>89</v>
      </c>
      <c r="J61" s="63"/>
      <c r="K61" s="63"/>
      <c r="L61" s="63"/>
      <c r="M61" s="63"/>
    </row>
    <row r="62" spans="1:13" ht="30" x14ac:dyDescent="0.25">
      <c r="A62" s="80" t="s">
        <v>125</v>
      </c>
      <c r="B62" s="66">
        <v>2641</v>
      </c>
      <c r="C62" s="64">
        <v>244</v>
      </c>
      <c r="D62" s="64" t="s">
        <v>89</v>
      </c>
      <c r="E62" s="63">
        <v>0</v>
      </c>
      <c r="F62" s="63">
        <v>0</v>
      </c>
      <c r="G62" s="63"/>
      <c r="H62" s="63"/>
      <c r="I62" s="78" t="s">
        <v>89</v>
      </c>
      <c r="J62" s="63"/>
      <c r="K62" s="63"/>
      <c r="L62" s="63"/>
      <c r="M62" s="63"/>
    </row>
    <row r="63" spans="1:13" x14ac:dyDescent="0.25">
      <c r="A63" s="80" t="s">
        <v>103</v>
      </c>
      <c r="B63" s="66">
        <v>2660</v>
      </c>
      <c r="C63" s="64">
        <v>247</v>
      </c>
      <c r="D63" s="64" t="s">
        <v>89</v>
      </c>
      <c r="E63" s="63">
        <v>0</v>
      </c>
      <c r="F63" s="63">
        <v>0</v>
      </c>
      <c r="G63" s="63"/>
      <c r="H63" s="63"/>
      <c r="I63" s="78" t="s">
        <v>89</v>
      </c>
      <c r="J63" s="63"/>
      <c r="K63" s="63"/>
      <c r="L63" s="78" t="s">
        <v>89</v>
      </c>
      <c r="M63" s="78" t="s">
        <v>89</v>
      </c>
    </row>
    <row r="64" spans="1:13" ht="30" x14ac:dyDescent="0.25">
      <c r="A64" s="80" t="s">
        <v>101</v>
      </c>
      <c r="B64" s="66">
        <v>2700</v>
      </c>
      <c r="C64" s="64">
        <v>400</v>
      </c>
      <c r="D64" s="64" t="s">
        <v>89</v>
      </c>
      <c r="E64" s="63">
        <v>0</v>
      </c>
      <c r="F64" s="63">
        <v>0</v>
      </c>
      <c r="G64" s="78" t="s">
        <v>89</v>
      </c>
      <c r="H64" s="78" t="s">
        <v>89</v>
      </c>
      <c r="I64" s="63"/>
      <c r="J64" s="78" t="s">
        <v>89</v>
      </c>
      <c r="K64" s="78" t="s">
        <v>89</v>
      </c>
      <c r="L64" s="78" t="s">
        <v>89</v>
      </c>
      <c r="M64" s="78" t="s">
        <v>89</v>
      </c>
    </row>
    <row r="65" spans="1:13" ht="45" x14ac:dyDescent="0.25">
      <c r="A65" s="79" t="s">
        <v>100</v>
      </c>
      <c r="B65" s="66">
        <v>2720</v>
      </c>
      <c r="C65" s="64">
        <v>407</v>
      </c>
      <c r="D65" s="64" t="s">
        <v>89</v>
      </c>
      <c r="E65" s="63">
        <v>0</v>
      </c>
      <c r="F65" s="63">
        <v>0</v>
      </c>
      <c r="G65" s="78" t="s">
        <v>89</v>
      </c>
      <c r="H65" s="78" t="s">
        <v>89</v>
      </c>
      <c r="I65" s="63"/>
      <c r="J65" s="78" t="s">
        <v>89</v>
      </c>
      <c r="K65" s="78" t="s">
        <v>89</v>
      </c>
      <c r="L65" s="78" t="s">
        <v>89</v>
      </c>
      <c r="M65" s="78" t="s">
        <v>89</v>
      </c>
    </row>
    <row r="66" spans="1:13" x14ac:dyDescent="0.25">
      <c r="A66" s="76" t="s">
        <v>97</v>
      </c>
      <c r="B66" s="70">
        <v>3000</v>
      </c>
      <c r="C66" s="75">
        <v>100</v>
      </c>
      <c r="D66" s="64" t="s">
        <v>89</v>
      </c>
      <c r="E66" s="69"/>
      <c r="F66" s="69"/>
      <c r="G66" s="69" t="s">
        <v>89</v>
      </c>
      <c r="H66" s="69" t="s">
        <v>89</v>
      </c>
      <c r="I66" s="69" t="s">
        <v>89</v>
      </c>
      <c r="J66" s="69"/>
      <c r="K66" s="69"/>
      <c r="L66" s="69" t="s">
        <v>89</v>
      </c>
      <c r="M66" s="69"/>
    </row>
    <row r="67" spans="1:13" ht="30" x14ac:dyDescent="0.25">
      <c r="A67" s="74" t="s">
        <v>96</v>
      </c>
      <c r="B67" s="72">
        <v>3010</v>
      </c>
      <c r="C67" s="64">
        <v>180</v>
      </c>
      <c r="D67" s="245" t="s">
        <v>236</v>
      </c>
      <c r="E67" s="63"/>
      <c r="F67" s="63"/>
      <c r="G67" s="61" t="s">
        <v>89</v>
      </c>
      <c r="H67" s="61" t="s">
        <v>89</v>
      </c>
      <c r="I67" s="61" t="s">
        <v>89</v>
      </c>
      <c r="J67" s="62"/>
      <c r="K67" s="62"/>
      <c r="L67" s="61" t="s">
        <v>89</v>
      </c>
      <c r="M67" s="62"/>
    </row>
    <row r="68" spans="1:13" x14ac:dyDescent="0.25">
      <c r="A68" s="73" t="s">
        <v>95</v>
      </c>
      <c r="B68" s="72">
        <v>3020</v>
      </c>
      <c r="C68" s="64">
        <v>180</v>
      </c>
      <c r="D68" s="245" t="s">
        <v>236</v>
      </c>
      <c r="E68" s="63"/>
      <c r="F68" s="63"/>
      <c r="G68" s="61" t="s">
        <v>89</v>
      </c>
      <c r="H68" s="61" t="s">
        <v>89</v>
      </c>
      <c r="I68" s="61" t="s">
        <v>89</v>
      </c>
      <c r="J68" s="62"/>
      <c r="K68" s="62"/>
      <c r="L68" s="61" t="s">
        <v>89</v>
      </c>
      <c r="M68" s="62"/>
    </row>
    <row r="69" spans="1:13" x14ac:dyDescent="0.25">
      <c r="A69" s="73" t="s">
        <v>94</v>
      </c>
      <c r="B69" s="72">
        <v>3030</v>
      </c>
      <c r="C69" s="65">
        <v>180</v>
      </c>
      <c r="D69" s="245" t="s">
        <v>236</v>
      </c>
      <c r="E69" s="63"/>
      <c r="F69" s="63"/>
      <c r="G69" s="61" t="s">
        <v>89</v>
      </c>
      <c r="H69" s="61" t="s">
        <v>89</v>
      </c>
      <c r="I69" s="61" t="s">
        <v>89</v>
      </c>
      <c r="J69" s="62"/>
      <c r="K69" s="62"/>
      <c r="L69" s="61" t="s">
        <v>89</v>
      </c>
      <c r="M69" s="62"/>
    </row>
    <row r="70" spans="1:13" x14ac:dyDescent="0.25">
      <c r="A70" s="71" t="s">
        <v>92</v>
      </c>
      <c r="B70" s="70">
        <v>4000</v>
      </c>
      <c r="C70" s="65" t="s">
        <v>89</v>
      </c>
      <c r="D70" s="64" t="s">
        <v>89</v>
      </c>
      <c r="E70" s="69"/>
      <c r="F70" s="69"/>
      <c r="G70" s="68" t="s">
        <v>89</v>
      </c>
      <c r="H70" s="69"/>
      <c r="I70" s="69"/>
      <c r="J70" s="68" t="s">
        <v>89</v>
      </c>
      <c r="K70" s="68" t="s">
        <v>89</v>
      </c>
      <c r="L70" s="68" t="s">
        <v>89</v>
      </c>
      <c r="M70" s="68" t="s">
        <v>89</v>
      </c>
    </row>
    <row r="71" spans="1:13" ht="30" x14ac:dyDescent="0.25">
      <c r="A71" s="67" t="s">
        <v>91</v>
      </c>
      <c r="B71" s="66">
        <v>4010</v>
      </c>
      <c r="C71" s="65">
        <v>610</v>
      </c>
      <c r="D71" s="64" t="s">
        <v>89</v>
      </c>
      <c r="E71" s="63"/>
      <c r="F71" s="63"/>
      <c r="G71" s="61" t="s">
        <v>89</v>
      </c>
      <c r="H71" s="62"/>
      <c r="I71" s="62"/>
      <c r="J71" s="61" t="s">
        <v>89</v>
      </c>
      <c r="K71" s="61" t="s">
        <v>89</v>
      </c>
      <c r="L71" s="61" t="s">
        <v>89</v>
      </c>
      <c r="M71" s="61" t="s">
        <v>89</v>
      </c>
    </row>
  </sheetData>
  <mergeCells count="16">
    <mergeCell ref="L5:L7"/>
    <mergeCell ref="F5:F7"/>
    <mergeCell ref="J6:K6"/>
    <mergeCell ref="E4:E7"/>
    <mergeCell ref="G5:K5"/>
    <mergeCell ref="G4:K4"/>
    <mergeCell ref="A2:M2"/>
    <mergeCell ref="A4:A7"/>
    <mergeCell ref="G6:G7"/>
    <mergeCell ref="C4:C7"/>
    <mergeCell ref="J3:K3"/>
    <mergeCell ref="H6:H7"/>
    <mergeCell ref="I6:I7"/>
    <mergeCell ref="D4:D7"/>
    <mergeCell ref="B4:B7"/>
    <mergeCell ref="M5:M7"/>
  </mergeCells>
  <pageMargins left="0.70866141732283472" right="0.39370078740157483" top="0.74803149606299213" bottom="0.74803149606299213" header="0.31496062992125984" footer="0.31496062992125984"/>
  <pageSetup paperSize="9" scale="3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14</vt:i4>
      </vt:variant>
    </vt:vector>
  </HeadingPairs>
  <TitlesOfParts>
    <vt:vector size="27" baseType="lpstr">
      <vt:lpstr>0.Полезная информация по измене</vt:lpstr>
      <vt:lpstr>1.Титульный лист</vt:lpstr>
      <vt:lpstr>2.Раздел 1.1. Поступления и вып</vt:lpstr>
      <vt:lpstr>2.Раздел 1.2. Поступления и вып</vt:lpstr>
      <vt:lpstr>2.Раздел 1.3. Поступления и вып</vt:lpstr>
      <vt:lpstr>2.Раздел 1.4. Поступления и вып</vt:lpstr>
      <vt:lpstr>3.Раздел 2. Сведения по выплата</vt:lpstr>
      <vt:lpstr>4.Приложение 1.1 Обоснования (р</vt:lpstr>
      <vt:lpstr>4.Приложение 1.2 Обоснования (р</vt:lpstr>
      <vt:lpstr>5.ИТОГИ Раздел 1.1. Поступления</vt:lpstr>
      <vt:lpstr>5.ИТОГИ Раздел 1.2. Поступления</vt:lpstr>
      <vt:lpstr>5.ИТОГИ Раздел 1.3. Поступления</vt:lpstr>
      <vt:lpstr>5.ИТОГИ Раздел 1.4. Поступления</vt:lpstr>
      <vt:lpstr>'0.Полезная информация по измене'!Print_Area</vt:lpstr>
      <vt:lpstr>'1.Титульный лист'!Print_Area</vt:lpstr>
      <vt:lpstr>'2.Раздел 1.1. Поступления и вып'!Print_Area</vt:lpstr>
      <vt:lpstr>'2.Раздел 1.2. Поступления и вып'!Print_Area</vt:lpstr>
      <vt:lpstr>'2.Раздел 1.3. Поступления и вып'!Print_Area</vt:lpstr>
      <vt:lpstr>'2.Раздел 1.4. Поступления и вып'!Print_Area</vt:lpstr>
      <vt:lpstr>'4.Приложение 1.1 Обоснования (р'!Print_Area</vt:lpstr>
      <vt:lpstr>'4.Приложение 1.2 Обоснования (р'!Print_Area</vt:lpstr>
      <vt:lpstr>'5.ИТОГИ Раздел 1.1. Поступления'!Print_Area</vt:lpstr>
      <vt:lpstr>'5.ИТОГИ Раздел 1.2. Поступления'!Print_Area</vt:lpstr>
      <vt:lpstr>'5.ИТОГИ Раздел 1.3. Поступления'!Print_Area</vt:lpstr>
      <vt:lpstr>'4.Приложение 1.1 Обоснования (р'!Print_Titles</vt:lpstr>
      <vt:lpstr>'4.Приложение 1.2 Обоснования (р'!Print_Titles</vt:lpstr>
      <vt:lpstr>'5.ИТОГИ Раздел 1.4. Поступления'!Область_печати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 Сергей</dc:creator>
  <cp:lastModifiedBy>система</cp:lastModifiedBy>
  <dcterms:created xsi:type="dcterms:W3CDTF">2019-03-18T07:20:56Z</dcterms:created>
  <dcterms:modified xsi:type="dcterms:W3CDTF">2023-03-27T14:01:21Z</dcterms:modified>
</cp:coreProperties>
</file>